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all 2021\"/>
    </mc:Choice>
  </mc:AlternateContent>
  <bookViews>
    <workbookView xWindow="0" yWindow="0" windowWidth="19200" windowHeight="6930" activeTab="3"/>
  </bookViews>
  <sheets>
    <sheet name="No damping" sheetId="1" r:id="rId1"/>
    <sheet name="Damping" sheetId="2" r:id="rId2"/>
    <sheet name="Sheet1" sheetId="3" r:id="rId3"/>
    <sheet name="LC oscillation expt" sheetId="4" r:id="rId4"/>
    <sheet name="RLC equations" sheetId="7" r:id="rId5"/>
    <sheet name="Title" sheetId="5" r:id="rId6"/>
    <sheet name="overview" sheetId="6" r:id="rId7"/>
    <sheet name="End" sheetId="8" r:id="rId8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G10" i="4"/>
  <c r="E4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E289" i="4" l="1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310" i="4"/>
  <c r="E308" i="4"/>
  <c r="E306" i="4"/>
  <c r="E304" i="4"/>
  <c r="E302" i="4"/>
  <c r="E300" i="4"/>
  <c r="E298" i="4"/>
  <c r="E296" i="4"/>
  <c r="E294" i="4"/>
  <c r="E292" i="4"/>
  <c r="E29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291" i="4"/>
  <c r="E295" i="4"/>
  <c r="E299" i="4"/>
  <c r="E303" i="4"/>
  <c r="E307" i="4"/>
  <c r="E6" i="4"/>
  <c r="E7" i="4"/>
  <c r="E10" i="4"/>
  <c r="H10" i="4"/>
  <c r="I10" i="4" s="1"/>
  <c r="K10" i="4" s="1"/>
  <c r="E293" i="4"/>
  <c r="E297" i="4"/>
  <c r="E301" i="4"/>
  <c r="E305" i="4"/>
  <c r="E309" i="4"/>
  <c r="F11" i="4" l="1"/>
  <c r="J11" i="4" s="1"/>
  <c r="G11" i="4"/>
  <c r="F12" i="4" l="1"/>
  <c r="J12" i="4" s="1"/>
  <c r="H11" i="4"/>
  <c r="I11" i="4" s="1"/>
  <c r="K11" i="4" s="1"/>
  <c r="G12" i="4" l="1"/>
  <c r="F13" i="4" s="1"/>
  <c r="J13" i="4" s="1"/>
  <c r="G13" i="4" l="1"/>
  <c r="H13" i="4" s="1"/>
  <c r="I13" i="4" s="1"/>
  <c r="K13" i="4" s="1"/>
  <c r="H12" i="4"/>
  <c r="I12" i="4" s="1"/>
  <c r="K12" i="4" s="1"/>
  <c r="F14" i="4" l="1"/>
  <c r="J14" i="4" s="1"/>
  <c r="G14" i="4" l="1"/>
  <c r="F15" i="4" s="1"/>
  <c r="J15" i="4" s="1"/>
  <c r="G15" i="4" l="1"/>
  <c r="F16" i="4" s="1"/>
  <c r="J16" i="4" s="1"/>
  <c r="H14" i="4"/>
  <c r="I14" i="4" s="1"/>
  <c r="K14" i="4" s="1"/>
  <c r="H15" i="4" l="1"/>
  <c r="I15" i="4" s="1"/>
  <c r="K15" i="4" s="1"/>
  <c r="G16" i="4"/>
  <c r="F17" i="4" s="1"/>
  <c r="J17" i="4" s="1"/>
  <c r="H16" i="4" l="1"/>
  <c r="I16" i="4" s="1"/>
  <c r="K16" i="4" s="1"/>
  <c r="G17" i="4"/>
  <c r="H17" i="4"/>
  <c r="I17" i="4" s="1"/>
  <c r="K17" i="4" s="1"/>
  <c r="F18" i="4"/>
  <c r="J18" i="4" s="1"/>
  <c r="G18" i="4" l="1"/>
  <c r="F19" i="4" s="1"/>
  <c r="J19" i="4" s="1"/>
  <c r="H18" i="4" l="1"/>
  <c r="I18" i="4" s="1"/>
  <c r="K18" i="4" s="1"/>
  <c r="G19" i="4"/>
  <c r="F20" i="4" s="1"/>
  <c r="J20" i="4" s="1"/>
  <c r="G20" i="4" l="1"/>
  <c r="F21" i="4" s="1"/>
  <c r="J21" i="4" s="1"/>
  <c r="H19" i="4"/>
  <c r="I19" i="4" s="1"/>
  <c r="K19" i="4" s="1"/>
  <c r="H20" i="4" l="1"/>
  <c r="I20" i="4" s="1"/>
  <c r="K20" i="4" s="1"/>
  <c r="G21" i="4"/>
  <c r="F22" i="4" s="1"/>
  <c r="J22" i="4" s="1"/>
  <c r="G22" i="4" l="1"/>
  <c r="H22" i="4" s="1"/>
  <c r="I22" i="4" s="1"/>
  <c r="K22" i="4" s="1"/>
  <c r="H21" i="4"/>
  <c r="I21" i="4" s="1"/>
  <c r="K21" i="4" s="1"/>
  <c r="F23" i="4" l="1"/>
  <c r="J23" i="4" s="1"/>
  <c r="G23" i="4" l="1"/>
  <c r="F24" i="4" s="1"/>
  <c r="J24" i="4" s="1"/>
  <c r="H23" i="4" l="1"/>
  <c r="I23" i="4" s="1"/>
  <c r="K23" i="4" s="1"/>
  <c r="G24" i="4"/>
  <c r="F25" i="4" l="1"/>
  <c r="J25" i="4" s="1"/>
  <c r="H24" i="4"/>
  <c r="I24" i="4" s="1"/>
  <c r="K24" i="4" s="1"/>
  <c r="G25" i="4" l="1"/>
  <c r="H25" i="4" l="1"/>
  <c r="I25" i="4" s="1"/>
  <c r="K25" i="4" s="1"/>
  <c r="F26" i="4"/>
  <c r="J26" i="4" s="1"/>
  <c r="G26" i="4" l="1"/>
  <c r="F27" i="4" l="1"/>
  <c r="J27" i="4" s="1"/>
  <c r="H26" i="4"/>
  <c r="I26" i="4" s="1"/>
  <c r="K26" i="4" s="1"/>
  <c r="G27" i="4" l="1"/>
  <c r="H27" i="4" l="1"/>
  <c r="I27" i="4" s="1"/>
  <c r="K27" i="4" s="1"/>
  <c r="F28" i="4"/>
  <c r="J28" i="4" s="1"/>
  <c r="G28" i="4" l="1"/>
  <c r="F29" i="4" s="1"/>
  <c r="H28" i="4" l="1"/>
  <c r="I28" i="4" s="1"/>
  <c r="K28" i="4" s="1"/>
  <c r="J29" i="4"/>
  <c r="G29" i="4"/>
  <c r="F30" i="4" s="1"/>
  <c r="J30" i="4" s="1"/>
  <c r="H29" i="4" l="1"/>
  <c r="I29" i="4" s="1"/>
  <c r="K29" i="4" s="1"/>
  <c r="G30" i="4"/>
  <c r="F31" i="4" s="1"/>
  <c r="J31" i="4" s="1"/>
  <c r="H30" i="4" l="1"/>
  <c r="I30" i="4" s="1"/>
  <c r="K30" i="4" s="1"/>
  <c r="G31" i="4"/>
  <c r="H31" i="4" s="1"/>
  <c r="I31" i="4" s="1"/>
  <c r="K31" i="4" s="1"/>
  <c r="F32" i="4" l="1"/>
  <c r="J32" i="4" s="1"/>
  <c r="G32" i="4" l="1"/>
  <c r="F33" i="4" s="1"/>
  <c r="J33" i="4" s="1"/>
  <c r="G33" i="4" l="1"/>
  <c r="F34" i="4" s="1"/>
  <c r="J34" i="4" s="1"/>
  <c r="H32" i="4"/>
  <c r="I32" i="4" s="1"/>
  <c r="K32" i="4" s="1"/>
  <c r="H33" i="4" l="1"/>
  <c r="I33" i="4" s="1"/>
  <c r="K33" i="4" s="1"/>
  <c r="G34" i="4"/>
  <c r="H34" i="4" l="1"/>
  <c r="I34" i="4" s="1"/>
  <c r="K34" i="4" s="1"/>
  <c r="F35" i="4"/>
  <c r="J35" i="4" s="1"/>
  <c r="G35" i="4" l="1"/>
  <c r="F36" i="4" s="1"/>
  <c r="J36" i="4" s="1"/>
  <c r="H35" i="4" l="1"/>
  <c r="I35" i="4" s="1"/>
  <c r="K35" i="4" s="1"/>
  <c r="G36" i="4"/>
  <c r="H36" i="4" l="1"/>
  <c r="I36" i="4" s="1"/>
  <c r="K36" i="4" s="1"/>
  <c r="F37" i="4"/>
  <c r="J37" i="4" s="1"/>
  <c r="G37" i="4" l="1"/>
  <c r="F38" i="4" l="1"/>
  <c r="J38" i="4" s="1"/>
  <c r="H37" i="4"/>
  <c r="I37" i="4" s="1"/>
  <c r="K37" i="4" s="1"/>
  <c r="G38" i="4" l="1"/>
  <c r="F39" i="4" l="1"/>
  <c r="J39" i="4" s="1"/>
  <c r="H38" i="4"/>
  <c r="I38" i="4" s="1"/>
  <c r="K38" i="4" s="1"/>
  <c r="G39" i="4" l="1"/>
  <c r="F40" i="4" l="1"/>
  <c r="J40" i="4" s="1"/>
  <c r="H39" i="4"/>
  <c r="I39" i="4" s="1"/>
  <c r="K39" i="4" s="1"/>
  <c r="G40" i="4" l="1"/>
  <c r="F41" i="4" s="1"/>
  <c r="J41" i="4" s="1"/>
  <c r="G41" i="4" l="1"/>
  <c r="F42" i="4" s="1"/>
  <c r="J42" i="4" s="1"/>
  <c r="H40" i="4"/>
  <c r="I40" i="4" s="1"/>
  <c r="K40" i="4" s="1"/>
  <c r="H41" i="4" l="1"/>
  <c r="I41" i="4" s="1"/>
  <c r="K41" i="4" s="1"/>
  <c r="G42" i="4"/>
  <c r="F43" i="4" l="1"/>
  <c r="J43" i="4" s="1"/>
  <c r="H42" i="4"/>
  <c r="I42" i="4" s="1"/>
  <c r="K42" i="4" s="1"/>
  <c r="G43" i="4" l="1"/>
  <c r="F44" i="4" s="1"/>
  <c r="J44" i="4" s="1"/>
  <c r="G44" i="4" l="1"/>
  <c r="H44" i="4" s="1"/>
  <c r="I44" i="4" s="1"/>
  <c r="K44" i="4" s="1"/>
  <c r="H43" i="4"/>
  <c r="I43" i="4" s="1"/>
  <c r="K43" i="4" s="1"/>
  <c r="F45" i="4" l="1"/>
  <c r="J45" i="4" s="1"/>
  <c r="G45" i="4" l="1"/>
  <c r="H45" i="4" s="1"/>
  <c r="I45" i="4" s="1"/>
  <c r="K45" i="4" s="1"/>
  <c r="F46" i="4" l="1"/>
  <c r="J46" i="4" s="1"/>
  <c r="G46" i="4" l="1"/>
  <c r="H46" i="4" s="1"/>
  <c r="I46" i="4" s="1"/>
  <c r="K46" i="4" s="1"/>
  <c r="F47" i="4" l="1"/>
  <c r="J47" i="4" s="1"/>
  <c r="G47" i="4" l="1"/>
  <c r="F48" i="4" s="1"/>
  <c r="J48" i="4" s="1"/>
  <c r="H47" i="4" l="1"/>
  <c r="I47" i="4" s="1"/>
  <c r="K47" i="4" s="1"/>
  <c r="G48" i="4"/>
  <c r="H48" i="4" s="1"/>
  <c r="I48" i="4" s="1"/>
  <c r="K48" i="4" s="1"/>
  <c r="F49" i="4" l="1"/>
  <c r="J49" i="4" s="1"/>
  <c r="G49" i="4" l="1"/>
  <c r="H49" i="4" s="1"/>
  <c r="I49" i="4" s="1"/>
  <c r="K49" i="4" s="1"/>
  <c r="F50" i="4"/>
  <c r="J50" i="4" s="1"/>
  <c r="G50" i="4" l="1"/>
  <c r="F51" i="4" l="1"/>
  <c r="J51" i="4" s="1"/>
  <c r="H50" i="4"/>
  <c r="I50" i="4" s="1"/>
  <c r="K50" i="4" s="1"/>
  <c r="G51" i="4" l="1"/>
  <c r="F52" i="4" s="1"/>
  <c r="J52" i="4" s="1"/>
  <c r="H51" i="4" l="1"/>
  <c r="I51" i="4" s="1"/>
  <c r="K51" i="4" s="1"/>
  <c r="G52" i="4"/>
  <c r="H52" i="4" l="1"/>
  <c r="I52" i="4" s="1"/>
  <c r="K52" i="4" s="1"/>
  <c r="F53" i="4"/>
  <c r="J53" i="4" s="1"/>
  <c r="G53" i="4" l="1"/>
  <c r="H53" i="4" s="1"/>
  <c r="I53" i="4" s="1"/>
  <c r="K53" i="4" s="1"/>
  <c r="F54" i="4" l="1"/>
  <c r="J54" i="4" s="1"/>
  <c r="G54" i="4" l="1"/>
  <c r="H54" i="4" s="1"/>
  <c r="I54" i="4" s="1"/>
  <c r="K54" i="4" s="1"/>
  <c r="F55" i="4" l="1"/>
  <c r="J55" i="4" s="1"/>
  <c r="G55" i="4" l="1"/>
  <c r="H55" i="4" s="1"/>
  <c r="I55" i="4" s="1"/>
  <c r="K55" i="4" s="1"/>
  <c r="F56" i="4" l="1"/>
  <c r="J56" i="4" s="1"/>
  <c r="G56" i="4" l="1"/>
  <c r="H56" i="4" l="1"/>
  <c r="I56" i="4" s="1"/>
  <c r="K56" i="4" s="1"/>
  <c r="F57" i="4"/>
  <c r="J57" i="4" s="1"/>
  <c r="G57" i="4" l="1"/>
  <c r="F58" i="4" s="1"/>
  <c r="H57" i="4"/>
  <c r="I57" i="4" s="1"/>
  <c r="K57" i="4" s="1"/>
  <c r="J58" i="4" l="1"/>
  <c r="G58" i="4"/>
  <c r="H58" i="4" l="1"/>
  <c r="I58" i="4" s="1"/>
  <c r="K58" i="4" s="1"/>
  <c r="F59" i="4"/>
  <c r="G59" i="4" l="1"/>
  <c r="J59" i="4"/>
  <c r="F60" i="4" l="1"/>
  <c r="J60" i="4" s="1"/>
  <c r="H59" i="4"/>
  <c r="I59" i="4" s="1"/>
  <c r="K59" i="4" s="1"/>
  <c r="G60" i="4" l="1"/>
  <c r="F61" i="4" s="1"/>
  <c r="J61" i="4" s="1"/>
  <c r="H60" i="4" l="1"/>
  <c r="I60" i="4" s="1"/>
  <c r="K60" i="4" s="1"/>
  <c r="G61" i="4"/>
  <c r="F62" i="4" s="1"/>
  <c r="J62" i="4" s="1"/>
  <c r="H61" i="4"/>
  <c r="I61" i="4" s="1"/>
  <c r="K61" i="4" s="1"/>
  <c r="G62" i="4" l="1"/>
  <c r="H62" i="4" s="1"/>
  <c r="I62" i="4" s="1"/>
  <c r="K62" i="4" s="1"/>
  <c r="F63" i="4" l="1"/>
  <c r="J63" i="4" s="1"/>
  <c r="G63" i="4"/>
  <c r="F64" i="4" l="1"/>
  <c r="J64" i="4" s="1"/>
  <c r="H63" i="4"/>
  <c r="I63" i="4" s="1"/>
  <c r="K63" i="4" s="1"/>
  <c r="G64" i="4" l="1"/>
  <c r="H64" i="4" l="1"/>
  <c r="I64" i="4" s="1"/>
  <c r="K64" i="4" s="1"/>
  <c r="F65" i="4"/>
  <c r="J65" i="4" l="1"/>
  <c r="G65" i="4"/>
  <c r="F66" i="4" l="1"/>
  <c r="J66" i="4" s="1"/>
  <c r="H65" i="4"/>
  <c r="I65" i="4" s="1"/>
  <c r="K65" i="4" s="1"/>
  <c r="G66" i="4" l="1"/>
  <c r="H66" i="4" s="1"/>
  <c r="I66" i="4" s="1"/>
  <c r="K66" i="4" s="1"/>
  <c r="F67" i="4"/>
  <c r="J67" i="4" l="1"/>
  <c r="G67" i="4"/>
  <c r="F68" i="4" l="1"/>
  <c r="J68" i="4" s="1"/>
  <c r="H67" i="4"/>
  <c r="I67" i="4" s="1"/>
  <c r="K67" i="4" s="1"/>
  <c r="G68" i="4"/>
  <c r="F69" i="4" s="1"/>
  <c r="J69" i="4" s="1"/>
  <c r="G69" i="4"/>
  <c r="H68" i="4" l="1"/>
  <c r="I68" i="4" s="1"/>
  <c r="K68" i="4" s="1"/>
  <c r="F70" i="4"/>
  <c r="J70" i="4" s="1"/>
  <c r="H69" i="4"/>
  <c r="I69" i="4" s="1"/>
  <c r="K69" i="4" s="1"/>
  <c r="G70" i="4" l="1"/>
  <c r="F71" i="4" l="1"/>
  <c r="J71" i="4" s="1"/>
  <c r="H70" i="4"/>
  <c r="I70" i="4" s="1"/>
  <c r="K70" i="4" s="1"/>
  <c r="G71" i="4" l="1"/>
  <c r="F72" i="4" l="1"/>
  <c r="J72" i="4" s="1"/>
  <c r="H71" i="4"/>
  <c r="I71" i="4" s="1"/>
  <c r="K71" i="4" s="1"/>
  <c r="G72" i="4" l="1"/>
  <c r="F73" i="4" s="1"/>
  <c r="J73" i="4" s="1"/>
  <c r="H72" i="4" l="1"/>
  <c r="I72" i="4" s="1"/>
  <c r="K72" i="4" s="1"/>
  <c r="G73" i="4"/>
  <c r="H73" i="4" l="1"/>
  <c r="I73" i="4" s="1"/>
  <c r="K73" i="4" s="1"/>
  <c r="F74" i="4"/>
  <c r="J74" i="4" s="1"/>
  <c r="G74" i="4" l="1"/>
  <c r="F75" i="4" s="1"/>
  <c r="J75" i="4" s="1"/>
  <c r="H74" i="4" l="1"/>
  <c r="I74" i="4" s="1"/>
  <c r="K74" i="4" s="1"/>
  <c r="G75" i="4"/>
  <c r="F76" i="4" l="1"/>
  <c r="J76" i="4" s="1"/>
  <c r="H75" i="4"/>
  <c r="I75" i="4" s="1"/>
  <c r="K75" i="4" s="1"/>
  <c r="G76" i="4" l="1"/>
  <c r="F77" i="4" s="1"/>
  <c r="J77" i="4" s="1"/>
  <c r="H76" i="4" l="1"/>
  <c r="I76" i="4" s="1"/>
  <c r="K76" i="4" s="1"/>
  <c r="G77" i="4"/>
  <c r="H77" i="4" l="1"/>
  <c r="I77" i="4" s="1"/>
  <c r="K77" i="4" s="1"/>
  <c r="F78" i="4"/>
  <c r="J78" i="4" s="1"/>
  <c r="G78" i="4" l="1"/>
  <c r="F79" i="4" l="1"/>
  <c r="J79" i="4" s="1"/>
  <c r="H78" i="4"/>
  <c r="I78" i="4" s="1"/>
  <c r="K78" i="4" s="1"/>
  <c r="G79" i="4" l="1"/>
  <c r="F80" i="4" l="1"/>
  <c r="J80" i="4" s="1"/>
  <c r="H79" i="4"/>
  <c r="I79" i="4" s="1"/>
  <c r="K79" i="4" s="1"/>
  <c r="G80" i="4" l="1"/>
  <c r="F81" i="4" l="1"/>
  <c r="J81" i="4" s="1"/>
  <c r="H80" i="4"/>
  <c r="I80" i="4" s="1"/>
  <c r="K80" i="4" s="1"/>
  <c r="G81" i="4" l="1"/>
  <c r="F82" i="4" s="1"/>
  <c r="J82" i="4" s="1"/>
  <c r="H81" i="4" l="1"/>
  <c r="I81" i="4" s="1"/>
  <c r="K81" i="4" s="1"/>
  <c r="G82" i="4"/>
  <c r="F83" i="4" l="1"/>
  <c r="J83" i="4" s="1"/>
  <c r="H82" i="4"/>
  <c r="I82" i="4" s="1"/>
  <c r="K82" i="4" s="1"/>
  <c r="G83" i="4" l="1"/>
  <c r="F84" i="4" l="1"/>
  <c r="J84" i="4" s="1"/>
  <c r="H83" i="4"/>
  <c r="I83" i="4" s="1"/>
  <c r="K83" i="4" s="1"/>
  <c r="G84" i="4" l="1"/>
  <c r="H84" i="4" s="1"/>
  <c r="I84" i="4" s="1"/>
  <c r="K84" i="4" s="1"/>
  <c r="F85" i="4" l="1"/>
  <c r="J85" i="4" s="1"/>
  <c r="G85" i="4" l="1"/>
  <c r="F86" i="4"/>
  <c r="J86" i="4" s="1"/>
  <c r="H85" i="4"/>
  <c r="I85" i="4" s="1"/>
  <c r="K85" i="4" s="1"/>
  <c r="G86" i="4" l="1"/>
  <c r="F87" i="4" s="1"/>
  <c r="J87" i="4" s="1"/>
  <c r="H86" i="4" l="1"/>
  <c r="I86" i="4" s="1"/>
  <c r="K86" i="4" s="1"/>
  <c r="G87" i="4"/>
  <c r="F88" i="4" l="1"/>
  <c r="J88" i="4" s="1"/>
  <c r="H87" i="4"/>
  <c r="I87" i="4" s="1"/>
  <c r="K87" i="4" s="1"/>
  <c r="G88" i="4" l="1"/>
  <c r="F89" i="4" l="1"/>
  <c r="J89" i="4" s="1"/>
  <c r="H88" i="4"/>
  <c r="I88" i="4" s="1"/>
  <c r="K88" i="4" s="1"/>
  <c r="G89" i="4" l="1"/>
  <c r="H89" i="4" s="1"/>
  <c r="I89" i="4" s="1"/>
  <c r="K89" i="4" s="1"/>
  <c r="F90" i="4"/>
  <c r="J90" i="4" s="1"/>
  <c r="G90" i="4" l="1"/>
  <c r="F91" i="4" l="1"/>
  <c r="J91" i="4" s="1"/>
  <c r="H90" i="4"/>
  <c r="I90" i="4" s="1"/>
  <c r="K90" i="4" s="1"/>
  <c r="G91" i="4" l="1"/>
  <c r="F92" i="4" s="1"/>
  <c r="J92" i="4" s="1"/>
  <c r="H91" i="4" l="1"/>
  <c r="I91" i="4" s="1"/>
  <c r="K91" i="4" s="1"/>
  <c r="G92" i="4"/>
  <c r="F93" i="4" l="1"/>
  <c r="J93" i="4" s="1"/>
  <c r="H92" i="4"/>
  <c r="I92" i="4" s="1"/>
  <c r="K92" i="4" s="1"/>
  <c r="G93" i="4" l="1"/>
  <c r="F94" i="4" l="1"/>
  <c r="J94" i="4" s="1"/>
  <c r="H93" i="4"/>
  <c r="I93" i="4" s="1"/>
  <c r="K93" i="4" s="1"/>
  <c r="G94" i="4" l="1"/>
  <c r="F95" i="4" s="1"/>
  <c r="J95" i="4" s="1"/>
  <c r="H94" i="4" l="1"/>
  <c r="I94" i="4" s="1"/>
  <c r="K94" i="4" s="1"/>
  <c r="G95" i="4"/>
  <c r="H95" i="4" l="1"/>
  <c r="I95" i="4" s="1"/>
  <c r="K95" i="4" s="1"/>
  <c r="F96" i="4"/>
  <c r="J96" i="4" s="1"/>
  <c r="G96" i="4" l="1"/>
  <c r="H96" i="4" l="1"/>
  <c r="I96" i="4" s="1"/>
  <c r="K96" i="4" s="1"/>
  <c r="F97" i="4"/>
  <c r="J97" i="4" s="1"/>
  <c r="G97" i="4" l="1"/>
  <c r="F98" i="4" l="1"/>
  <c r="J98" i="4" s="1"/>
  <c r="H97" i="4"/>
  <c r="I97" i="4" s="1"/>
  <c r="K97" i="4" s="1"/>
  <c r="G98" i="4" l="1"/>
  <c r="F99" i="4" l="1"/>
  <c r="J99" i="4" s="1"/>
  <c r="H98" i="4"/>
  <c r="I98" i="4" s="1"/>
  <c r="K98" i="4" s="1"/>
  <c r="G99" i="4" l="1"/>
  <c r="F100" i="4" l="1"/>
  <c r="J100" i="4" s="1"/>
  <c r="H99" i="4"/>
  <c r="I99" i="4" s="1"/>
  <c r="K99" i="4" s="1"/>
  <c r="G100" i="4" l="1"/>
  <c r="H100" i="4" l="1"/>
  <c r="I100" i="4" s="1"/>
  <c r="K100" i="4" s="1"/>
  <c r="F101" i="4"/>
  <c r="J101" i="4" s="1"/>
  <c r="G101" i="4" l="1"/>
  <c r="H101" i="4" l="1"/>
  <c r="I101" i="4" s="1"/>
  <c r="K101" i="4" s="1"/>
  <c r="F102" i="4"/>
  <c r="J102" i="4" s="1"/>
  <c r="G102" i="4" l="1"/>
  <c r="F103" i="4" l="1"/>
  <c r="J103" i="4" s="1"/>
  <c r="H102" i="4"/>
  <c r="I102" i="4" s="1"/>
  <c r="K102" i="4" s="1"/>
  <c r="G103" i="4" l="1"/>
  <c r="F104" i="4" l="1"/>
  <c r="J104" i="4" s="1"/>
  <c r="H103" i="4"/>
  <c r="I103" i="4" s="1"/>
  <c r="K103" i="4" s="1"/>
  <c r="G104" i="4" l="1"/>
  <c r="F105" i="4" s="1"/>
  <c r="J105" i="4" s="1"/>
  <c r="H104" i="4" l="1"/>
  <c r="I104" i="4" s="1"/>
  <c r="K104" i="4" s="1"/>
  <c r="G105" i="4"/>
  <c r="F106" i="4" l="1"/>
  <c r="J106" i="4" s="1"/>
  <c r="H105" i="4"/>
  <c r="I105" i="4" s="1"/>
  <c r="K105" i="4" s="1"/>
  <c r="G106" i="4" l="1"/>
  <c r="F107" i="4" l="1"/>
  <c r="J107" i="4" s="1"/>
  <c r="H106" i="4"/>
  <c r="I106" i="4" s="1"/>
  <c r="K106" i="4" s="1"/>
  <c r="G107" i="4" l="1"/>
  <c r="F108" i="4" l="1"/>
  <c r="J108" i="4" s="1"/>
  <c r="H107" i="4"/>
  <c r="I107" i="4" s="1"/>
  <c r="K107" i="4" s="1"/>
  <c r="G108" i="4" l="1"/>
  <c r="H108" i="4" s="1"/>
  <c r="I108" i="4" s="1"/>
  <c r="K108" i="4" s="1"/>
  <c r="F109" i="4" l="1"/>
  <c r="J109" i="4" s="1"/>
  <c r="G109" i="4" l="1"/>
  <c r="H109" i="4" s="1"/>
  <c r="I109" i="4" s="1"/>
  <c r="K109" i="4" s="1"/>
  <c r="F110" i="4"/>
  <c r="J110" i="4" s="1"/>
  <c r="G110" i="4" l="1"/>
  <c r="F111" i="4" s="1"/>
  <c r="J111" i="4" s="1"/>
  <c r="H110" i="4" l="1"/>
  <c r="I110" i="4" s="1"/>
  <c r="K110" i="4" s="1"/>
  <c r="G111" i="4"/>
  <c r="H111" i="4" s="1"/>
  <c r="I111" i="4" s="1"/>
  <c r="K111" i="4" s="1"/>
  <c r="F112" i="4" l="1"/>
  <c r="J112" i="4" s="1"/>
  <c r="G112" i="4"/>
  <c r="F113" i="4" l="1"/>
  <c r="J113" i="4" s="1"/>
  <c r="H112" i="4"/>
  <c r="I112" i="4" s="1"/>
  <c r="K112" i="4" s="1"/>
  <c r="G113" i="4" l="1"/>
  <c r="F114" i="4" l="1"/>
  <c r="J114" i="4" s="1"/>
  <c r="H113" i="4"/>
  <c r="I113" i="4" s="1"/>
  <c r="K113" i="4" s="1"/>
  <c r="G114" i="4" l="1"/>
  <c r="F115" i="4" l="1"/>
  <c r="J115" i="4" s="1"/>
  <c r="H114" i="4"/>
  <c r="I114" i="4" s="1"/>
  <c r="K114" i="4" s="1"/>
  <c r="G115" i="4" l="1"/>
  <c r="H115" i="4" s="1"/>
  <c r="I115" i="4" s="1"/>
  <c r="K115" i="4" s="1"/>
  <c r="F116" i="4" l="1"/>
  <c r="J116" i="4" s="1"/>
  <c r="G116" i="4" l="1"/>
  <c r="F117" i="4" s="1"/>
  <c r="J117" i="4" s="1"/>
  <c r="H116" i="4" l="1"/>
  <c r="I116" i="4" s="1"/>
  <c r="K116" i="4" s="1"/>
  <c r="G117" i="4"/>
  <c r="F118" i="4" l="1"/>
  <c r="J118" i="4" s="1"/>
  <c r="H117" i="4"/>
  <c r="I117" i="4" s="1"/>
  <c r="K117" i="4" s="1"/>
  <c r="G118" i="4" l="1"/>
  <c r="H118" i="4" s="1"/>
  <c r="I118" i="4" s="1"/>
  <c r="K118" i="4" s="1"/>
  <c r="F119" i="4" l="1"/>
  <c r="J119" i="4" s="1"/>
  <c r="G119" i="4" l="1"/>
  <c r="F120" i="4" s="1"/>
  <c r="J120" i="4" s="1"/>
  <c r="H119" i="4" l="1"/>
  <c r="I119" i="4" s="1"/>
  <c r="K119" i="4" s="1"/>
  <c r="G120" i="4"/>
  <c r="F121" i="4" l="1"/>
  <c r="J121" i="4" s="1"/>
  <c r="H120" i="4"/>
  <c r="I120" i="4" s="1"/>
  <c r="K120" i="4" s="1"/>
  <c r="G121" i="4" l="1"/>
  <c r="F122" i="4" l="1"/>
  <c r="J122" i="4" s="1"/>
  <c r="H121" i="4"/>
  <c r="I121" i="4" s="1"/>
  <c r="K121" i="4" s="1"/>
  <c r="G122" i="4" l="1"/>
  <c r="F123" i="4" l="1"/>
  <c r="J123" i="4" s="1"/>
  <c r="H122" i="4"/>
  <c r="I122" i="4" s="1"/>
  <c r="K122" i="4" s="1"/>
  <c r="G123" i="4" l="1"/>
  <c r="F124" i="4" s="1"/>
  <c r="J124" i="4" s="1"/>
  <c r="H123" i="4" l="1"/>
  <c r="I123" i="4" s="1"/>
  <c r="K123" i="4" s="1"/>
  <c r="G124" i="4"/>
  <c r="H124" i="4" l="1"/>
  <c r="I124" i="4" s="1"/>
  <c r="K124" i="4" s="1"/>
  <c r="F125" i="4"/>
  <c r="J125" i="4" s="1"/>
  <c r="G125" i="4" l="1"/>
  <c r="F126" i="4" s="1"/>
  <c r="J126" i="4" s="1"/>
  <c r="H125" i="4" l="1"/>
  <c r="I125" i="4" s="1"/>
  <c r="K125" i="4" s="1"/>
  <c r="G126" i="4"/>
  <c r="F127" i="4" l="1"/>
  <c r="J127" i="4" s="1"/>
  <c r="H126" i="4"/>
  <c r="I126" i="4" s="1"/>
  <c r="K126" i="4" s="1"/>
  <c r="G127" i="4" l="1"/>
  <c r="F128" i="4" s="1"/>
  <c r="J128" i="4" s="1"/>
  <c r="G128" i="4" l="1"/>
  <c r="F129" i="4" s="1"/>
  <c r="J129" i="4" s="1"/>
  <c r="H127" i="4"/>
  <c r="I127" i="4" s="1"/>
  <c r="K127" i="4" s="1"/>
  <c r="G129" i="4" l="1"/>
  <c r="F130" i="4" s="1"/>
  <c r="J130" i="4" s="1"/>
  <c r="H128" i="4"/>
  <c r="I128" i="4" s="1"/>
  <c r="K128" i="4" s="1"/>
  <c r="H129" i="4" l="1"/>
  <c r="I129" i="4" s="1"/>
  <c r="K129" i="4" s="1"/>
  <c r="G130" i="4"/>
  <c r="F131" i="4" l="1"/>
  <c r="J131" i="4" s="1"/>
  <c r="H130" i="4"/>
  <c r="I130" i="4" s="1"/>
  <c r="K130" i="4" s="1"/>
  <c r="G131" i="4" l="1"/>
  <c r="F132" i="4" s="1"/>
  <c r="J132" i="4" s="1"/>
  <c r="H131" i="4" l="1"/>
  <c r="I131" i="4" s="1"/>
  <c r="K131" i="4" s="1"/>
  <c r="G132" i="4"/>
  <c r="F133" i="4" l="1"/>
  <c r="J133" i="4" s="1"/>
  <c r="H132" i="4"/>
  <c r="I132" i="4" s="1"/>
  <c r="K132" i="4" s="1"/>
  <c r="G133" i="4" l="1"/>
  <c r="F134" i="4" l="1"/>
  <c r="J134" i="4" s="1"/>
  <c r="H133" i="4"/>
  <c r="I133" i="4" s="1"/>
  <c r="K133" i="4" s="1"/>
  <c r="G134" i="4" l="1"/>
  <c r="F135" i="4" s="1"/>
  <c r="J135" i="4" s="1"/>
  <c r="G135" i="4" l="1"/>
  <c r="F136" i="4" s="1"/>
  <c r="J136" i="4" s="1"/>
  <c r="H134" i="4"/>
  <c r="I134" i="4" s="1"/>
  <c r="K134" i="4" s="1"/>
  <c r="H135" i="4" l="1"/>
  <c r="I135" i="4" s="1"/>
  <c r="K135" i="4" s="1"/>
  <c r="G136" i="4"/>
  <c r="H136" i="4" l="1"/>
  <c r="I136" i="4" s="1"/>
  <c r="K136" i="4" s="1"/>
  <c r="F137" i="4"/>
  <c r="J137" i="4" s="1"/>
  <c r="G137" i="4" l="1"/>
  <c r="F138" i="4" l="1"/>
  <c r="J138" i="4" s="1"/>
  <c r="H137" i="4"/>
  <c r="I137" i="4" s="1"/>
  <c r="K137" i="4" s="1"/>
  <c r="G138" i="4" l="1"/>
  <c r="H138" i="4" l="1"/>
  <c r="I138" i="4" s="1"/>
  <c r="K138" i="4" s="1"/>
  <c r="F139" i="4"/>
  <c r="J139" i="4" s="1"/>
  <c r="G139" i="4" l="1"/>
  <c r="F140" i="4" l="1"/>
  <c r="J140" i="4" s="1"/>
  <c r="H139" i="4"/>
  <c r="I139" i="4" s="1"/>
  <c r="K139" i="4" s="1"/>
  <c r="G140" i="4" l="1"/>
  <c r="F141" i="4" s="1"/>
  <c r="J141" i="4" s="1"/>
  <c r="H140" i="4" l="1"/>
  <c r="I140" i="4" s="1"/>
  <c r="K140" i="4" s="1"/>
  <c r="G141" i="4"/>
  <c r="F142" i="4" l="1"/>
  <c r="J142" i="4" s="1"/>
  <c r="H141" i="4"/>
  <c r="I141" i="4" s="1"/>
  <c r="K141" i="4" s="1"/>
  <c r="G142" i="4" l="1"/>
  <c r="H142" i="4" s="1"/>
  <c r="I142" i="4" s="1"/>
  <c r="K142" i="4" s="1"/>
  <c r="F143" i="4" l="1"/>
  <c r="J143" i="4" s="1"/>
  <c r="G143" i="4" l="1"/>
  <c r="H143" i="4" s="1"/>
  <c r="I143" i="4" s="1"/>
  <c r="K143" i="4" s="1"/>
  <c r="F144" i="4" l="1"/>
  <c r="J144" i="4" s="1"/>
  <c r="G144" i="4" l="1"/>
  <c r="H144" i="4" s="1"/>
  <c r="I144" i="4" s="1"/>
  <c r="K144" i="4" s="1"/>
  <c r="F145" i="4" l="1"/>
  <c r="J145" i="4" s="1"/>
  <c r="G145" i="4" l="1"/>
  <c r="F146" i="4" s="1"/>
  <c r="J146" i="4" s="1"/>
  <c r="H145" i="4"/>
  <c r="I145" i="4" s="1"/>
  <c r="K145" i="4" s="1"/>
  <c r="G146" i="4"/>
  <c r="F147" i="4" l="1"/>
  <c r="J147" i="4" s="1"/>
  <c r="H146" i="4"/>
  <c r="I146" i="4" s="1"/>
  <c r="K146" i="4" s="1"/>
  <c r="G147" i="4" l="1"/>
  <c r="F148" i="4" l="1"/>
  <c r="J148" i="4" s="1"/>
  <c r="H147" i="4"/>
  <c r="I147" i="4" s="1"/>
  <c r="K147" i="4" s="1"/>
  <c r="G148" i="4" l="1"/>
  <c r="H148" i="4" l="1"/>
  <c r="I148" i="4" s="1"/>
  <c r="K148" i="4" s="1"/>
  <c r="F149" i="4"/>
  <c r="J149" i="4" s="1"/>
  <c r="G149" i="4" l="1"/>
  <c r="F150" i="4" l="1"/>
  <c r="J150" i="4" s="1"/>
  <c r="H149" i="4"/>
  <c r="I149" i="4" s="1"/>
  <c r="K149" i="4" s="1"/>
  <c r="G150" i="4" l="1"/>
  <c r="H150" i="4" s="1"/>
  <c r="I150" i="4" s="1"/>
  <c r="K150" i="4" s="1"/>
  <c r="F151" i="4" l="1"/>
  <c r="J151" i="4" l="1"/>
  <c r="G151" i="4"/>
  <c r="F152" i="4" l="1"/>
  <c r="J152" i="4" s="1"/>
  <c r="H151" i="4"/>
  <c r="I151" i="4" s="1"/>
  <c r="K151" i="4" s="1"/>
  <c r="G152" i="4" l="1"/>
  <c r="F153" i="4" l="1"/>
  <c r="J153" i="4" s="1"/>
  <c r="H152" i="4"/>
  <c r="I152" i="4" s="1"/>
  <c r="K152" i="4" s="1"/>
  <c r="G153" i="4" l="1"/>
  <c r="F154" i="4" l="1"/>
  <c r="J154" i="4" s="1"/>
  <c r="H153" i="4"/>
  <c r="I153" i="4" s="1"/>
  <c r="K153" i="4" s="1"/>
  <c r="G154" i="4" l="1"/>
  <c r="H154" i="4" s="1"/>
  <c r="I154" i="4" s="1"/>
  <c r="K154" i="4" s="1"/>
  <c r="F155" i="4" l="1"/>
  <c r="J155" i="4" s="1"/>
  <c r="G155" i="4" l="1"/>
  <c r="H155" i="4" s="1"/>
  <c r="I155" i="4" s="1"/>
  <c r="K155" i="4" s="1"/>
  <c r="F156" i="4" l="1"/>
  <c r="J156" i="4" s="1"/>
  <c r="G156" i="4" l="1"/>
  <c r="H156" i="4" s="1"/>
  <c r="I156" i="4" s="1"/>
  <c r="K156" i="4" s="1"/>
  <c r="F157" i="4" l="1"/>
  <c r="J157" i="4" s="1"/>
  <c r="G157" i="4" l="1"/>
  <c r="F158" i="4" l="1"/>
  <c r="H157" i="4"/>
  <c r="I157" i="4" s="1"/>
  <c r="K157" i="4" s="1"/>
  <c r="J158" i="4" l="1"/>
  <c r="G158" i="4"/>
  <c r="H158" i="4" l="1"/>
  <c r="I158" i="4" s="1"/>
  <c r="K158" i="4" s="1"/>
  <c r="F159" i="4"/>
  <c r="J159" i="4" s="1"/>
  <c r="G159" i="4" l="1"/>
  <c r="H159" i="4"/>
  <c r="I159" i="4" s="1"/>
  <c r="K159" i="4" s="1"/>
  <c r="F160" i="4"/>
  <c r="J160" i="4" s="1"/>
  <c r="G160" i="4" l="1"/>
  <c r="H160" i="4"/>
  <c r="I160" i="4" s="1"/>
  <c r="K160" i="4" s="1"/>
  <c r="F161" i="4"/>
  <c r="J161" i="4" s="1"/>
  <c r="G161" i="4" l="1"/>
  <c r="F162" i="4" l="1"/>
  <c r="J162" i="4" s="1"/>
  <c r="H161" i="4"/>
  <c r="I161" i="4" s="1"/>
  <c r="K161" i="4" s="1"/>
  <c r="G162" i="4" l="1"/>
  <c r="F163" i="4"/>
  <c r="J163" i="4" s="1"/>
  <c r="H162" i="4"/>
  <c r="I162" i="4" s="1"/>
  <c r="K162" i="4" s="1"/>
  <c r="G163" i="4" l="1"/>
  <c r="H163" i="4" s="1"/>
  <c r="I163" i="4" s="1"/>
  <c r="K163" i="4" s="1"/>
  <c r="F164" i="4"/>
  <c r="J164" i="4" s="1"/>
  <c r="G164" i="4" l="1"/>
  <c r="F165" i="4" s="1"/>
  <c r="J165" i="4" s="1"/>
  <c r="G165" i="4"/>
  <c r="H164" i="4" l="1"/>
  <c r="I164" i="4" s="1"/>
  <c r="K164" i="4" s="1"/>
  <c r="F166" i="4"/>
  <c r="J166" i="4" s="1"/>
  <c r="H165" i="4"/>
  <c r="I165" i="4" s="1"/>
  <c r="K165" i="4" s="1"/>
  <c r="G166" i="4" l="1"/>
  <c r="F167" i="4" s="1"/>
  <c r="J167" i="4" s="1"/>
  <c r="H166" i="4" l="1"/>
  <c r="I166" i="4" s="1"/>
  <c r="K166" i="4" s="1"/>
  <c r="G167" i="4"/>
  <c r="F168" i="4" l="1"/>
  <c r="J168" i="4" s="1"/>
  <c r="H167" i="4"/>
  <c r="I167" i="4" s="1"/>
  <c r="K167" i="4" s="1"/>
  <c r="G168" i="4" l="1"/>
  <c r="F169" i="4" s="1"/>
  <c r="J169" i="4" s="1"/>
  <c r="H168" i="4" l="1"/>
  <c r="I168" i="4" s="1"/>
  <c r="K168" i="4" s="1"/>
  <c r="G169" i="4"/>
  <c r="H169" i="4" l="1"/>
  <c r="I169" i="4" s="1"/>
  <c r="K169" i="4" s="1"/>
  <c r="F170" i="4"/>
  <c r="J170" i="4" s="1"/>
  <c r="G170" i="4" l="1"/>
  <c r="F171" i="4" l="1"/>
  <c r="J171" i="4" s="1"/>
  <c r="H170" i="4"/>
  <c r="I170" i="4" s="1"/>
  <c r="K170" i="4" s="1"/>
  <c r="G171" i="4" l="1"/>
  <c r="F172" i="4" l="1"/>
  <c r="J172" i="4" s="1"/>
  <c r="H171" i="4"/>
  <c r="I171" i="4" s="1"/>
  <c r="K171" i="4" s="1"/>
  <c r="G172" i="4" l="1"/>
  <c r="F173" i="4" s="1"/>
  <c r="J173" i="4" l="1"/>
  <c r="G173" i="4"/>
  <c r="H172" i="4"/>
  <c r="I172" i="4" s="1"/>
  <c r="K172" i="4" s="1"/>
  <c r="F174" i="4"/>
  <c r="J174" i="4" s="1"/>
  <c r="H173" i="4"/>
  <c r="I173" i="4" s="1"/>
  <c r="K173" i="4" s="1"/>
  <c r="G174" i="4"/>
  <c r="F175" i="4" l="1"/>
  <c r="J175" i="4" s="1"/>
  <c r="H174" i="4"/>
  <c r="I174" i="4" s="1"/>
  <c r="K174" i="4" s="1"/>
  <c r="G175" i="4" l="1"/>
  <c r="F176" i="4" s="1"/>
  <c r="J176" i="4" s="1"/>
  <c r="G176" i="4" l="1"/>
  <c r="H175" i="4"/>
  <c r="I175" i="4" s="1"/>
  <c r="K175" i="4" s="1"/>
  <c r="F177" i="4"/>
  <c r="J177" i="4" s="1"/>
  <c r="H176" i="4"/>
  <c r="I176" i="4" s="1"/>
  <c r="K176" i="4" s="1"/>
  <c r="G177" i="4" l="1"/>
  <c r="H177" i="4" s="1"/>
  <c r="I177" i="4" s="1"/>
  <c r="K177" i="4" s="1"/>
  <c r="F178" i="4" l="1"/>
  <c r="J178" i="4" s="1"/>
  <c r="G178" i="4" l="1"/>
  <c r="F179" i="4" s="1"/>
  <c r="J179" i="4" s="1"/>
  <c r="H178" i="4"/>
  <c r="I178" i="4" s="1"/>
  <c r="K178" i="4" s="1"/>
  <c r="G179" i="4" l="1"/>
  <c r="H179" i="4" l="1"/>
  <c r="I179" i="4" s="1"/>
  <c r="K179" i="4" s="1"/>
  <c r="F180" i="4"/>
  <c r="J180" i="4" s="1"/>
  <c r="G180" i="4" l="1"/>
  <c r="H180" i="4" l="1"/>
  <c r="I180" i="4" s="1"/>
  <c r="K180" i="4" s="1"/>
  <c r="F181" i="4"/>
  <c r="J181" i="4" s="1"/>
  <c r="G181" i="4" l="1"/>
  <c r="H181" i="4" l="1"/>
  <c r="I181" i="4" s="1"/>
  <c r="K181" i="4" s="1"/>
  <c r="F182" i="4"/>
  <c r="J182" i="4" s="1"/>
  <c r="G182" i="4" l="1"/>
  <c r="H182" i="4" s="1"/>
  <c r="I182" i="4" s="1"/>
  <c r="K182" i="4" s="1"/>
  <c r="F183" i="4" l="1"/>
  <c r="J183" i="4" s="1"/>
  <c r="G183" i="4" l="1"/>
  <c r="F184" i="4" l="1"/>
  <c r="H183" i="4"/>
  <c r="I183" i="4" s="1"/>
  <c r="K183" i="4" s="1"/>
  <c r="J184" i="4" l="1"/>
  <c r="G184" i="4"/>
  <c r="H184" i="4" l="1"/>
  <c r="I184" i="4" s="1"/>
  <c r="K184" i="4" s="1"/>
  <c r="F185" i="4"/>
  <c r="J185" i="4" l="1"/>
  <c r="G185" i="4"/>
  <c r="H185" i="4" l="1"/>
  <c r="I185" i="4" s="1"/>
  <c r="K185" i="4" s="1"/>
  <c r="F186" i="4"/>
  <c r="G186" i="4" l="1"/>
  <c r="J186" i="4"/>
  <c r="H186" i="4" l="1"/>
  <c r="I186" i="4" s="1"/>
  <c r="K186" i="4" s="1"/>
  <c r="F187" i="4"/>
  <c r="J187" i="4" l="1"/>
  <c r="G187" i="4"/>
  <c r="H187" i="4" l="1"/>
  <c r="I187" i="4" s="1"/>
  <c r="K187" i="4" s="1"/>
  <c r="F188" i="4"/>
  <c r="J188" i="4" l="1"/>
  <c r="G188" i="4"/>
  <c r="H188" i="4" l="1"/>
  <c r="I188" i="4" s="1"/>
  <c r="K188" i="4" s="1"/>
  <c r="F189" i="4"/>
  <c r="J189" i="4" l="1"/>
  <c r="G189" i="4"/>
  <c r="F190" i="4" l="1"/>
  <c r="J190" i="4" s="1"/>
  <c r="H189" i="4"/>
  <c r="I189" i="4" s="1"/>
  <c r="K189" i="4" s="1"/>
  <c r="G190" i="4"/>
  <c r="F191" i="4" l="1"/>
  <c r="J191" i="4" s="1"/>
  <c r="H190" i="4"/>
  <c r="I190" i="4" s="1"/>
  <c r="K190" i="4" s="1"/>
  <c r="G191" i="4" l="1"/>
  <c r="H191" i="4" s="1"/>
  <c r="I191" i="4" s="1"/>
  <c r="K191" i="4" s="1"/>
  <c r="F192" i="4" l="1"/>
  <c r="J192" i="4" s="1"/>
  <c r="G192" i="4" l="1"/>
  <c r="F193" i="4" l="1"/>
  <c r="J193" i="4" s="1"/>
  <c r="H192" i="4"/>
  <c r="I192" i="4" s="1"/>
  <c r="K192" i="4" s="1"/>
  <c r="G193" i="4" l="1"/>
  <c r="F194" i="4" l="1"/>
  <c r="J194" i="4" s="1"/>
  <c r="H193" i="4"/>
  <c r="I193" i="4" s="1"/>
  <c r="K193" i="4" s="1"/>
  <c r="G194" i="4" l="1"/>
  <c r="F195" i="4" l="1"/>
  <c r="J195" i="4" s="1"/>
  <c r="H194" i="4"/>
  <c r="I194" i="4" s="1"/>
  <c r="K194" i="4" s="1"/>
  <c r="G195" i="4" l="1"/>
  <c r="H195" i="4" l="1"/>
  <c r="I195" i="4" s="1"/>
  <c r="K195" i="4" s="1"/>
  <c r="F196" i="4"/>
  <c r="J196" i="4" s="1"/>
  <c r="G196" i="4" l="1"/>
  <c r="F197" i="4"/>
  <c r="H196" i="4"/>
  <c r="I196" i="4" s="1"/>
  <c r="K196" i="4" s="1"/>
  <c r="J197" i="4" l="1"/>
  <c r="G197" i="4"/>
  <c r="F198" i="4" l="1"/>
  <c r="J198" i="4" s="1"/>
  <c r="H197" i="4"/>
  <c r="I197" i="4" s="1"/>
  <c r="K197" i="4" s="1"/>
  <c r="G198" i="4" l="1"/>
  <c r="H198" i="4" l="1"/>
  <c r="I198" i="4" s="1"/>
  <c r="K198" i="4" s="1"/>
  <c r="F199" i="4"/>
  <c r="J199" i="4" s="1"/>
  <c r="G199" i="4" l="1"/>
  <c r="H199" i="4" s="1"/>
  <c r="I199" i="4" s="1"/>
  <c r="K199" i="4" s="1"/>
  <c r="F200" i="4" l="1"/>
  <c r="J200" i="4" s="1"/>
  <c r="G200" i="4"/>
  <c r="H200" i="4"/>
  <c r="I200" i="4" s="1"/>
  <c r="K200" i="4" s="1"/>
  <c r="F201" i="4"/>
  <c r="J201" i="4" l="1"/>
  <c r="G201" i="4"/>
  <c r="H201" i="4" l="1"/>
  <c r="I201" i="4" s="1"/>
  <c r="K201" i="4" s="1"/>
  <c r="F202" i="4"/>
  <c r="J202" i="4" s="1"/>
  <c r="G202" i="4" l="1"/>
  <c r="F203" i="4" l="1"/>
  <c r="J203" i="4" s="1"/>
  <c r="H202" i="4"/>
  <c r="I202" i="4" s="1"/>
  <c r="K202" i="4" s="1"/>
  <c r="G203" i="4" l="1"/>
  <c r="F204" i="4" l="1"/>
  <c r="J204" i="4" s="1"/>
  <c r="H203" i="4"/>
  <c r="I203" i="4" s="1"/>
  <c r="K203" i="4" s="1"/>
  <c r="G204" i="4" l="1"/>
  <c r="F205" i="4" l="1"/>
  <c r="J205" i="4" s="1"/>
  <c r="H204" i="4"/>
  <c r="I204" i="4" s="1"/>
  <c r="K204" i="4" s="1"/>
  <c r="G205" i="4" l="1"/>
  <c r="H205" i="4" l="1"/>
  <c r="I205" i="4" s="1"/>
  <c r="K205" i="4" s="1"/>
  <c r="F206" i="4"/>
  <c r="J206" i="4" s="1"/>
  <c r="G206" i="4" l="1"/>
  <c r="H206" i="4" s="1"/>
  <c r="I206" i="4" s="1"/>
  <c r="K206" i="4" s="1"/>
  <c r="F207" i="4"/>
  <c r="J207" i="4" s="1"/>
  <c r="G207" i="4" l="1"/>
  <c r="H207" i="4" l="1"/>
  <c r="I207" i="4" s="1"/>
  <c r="K207" i="4" s="1"/>
  <c r="F208" i="4"/>
  <c r="J208" i="4" s="1"/>
  <c r="G208" i="4" l="1"/>
  <c r="F209" i="4" s="1"/>
  <c r="J209" i="4" s="1"/>
  <c r="H208" i="4" l="1"/>
  <c r="I208" i="4" s="1"/>
  <c r="K208" i="4" s="1"/>
  <c r="G209" i="4"/>
  <c r="H209" i="4"/>
  <c r="I209" i="4" s="1"/>
  <c r="K209" i="4" s="1"/>
  <c r="F210" i="4"/>
  <c r="J210" i="4" s="1"/>
  <c r="G210" i="4" l="1"/>
  <c r="F211" i="4"/>
  <c r="J211" i="4" s="1"/>
  <c r="H210" i="4"/>
  <c r="I210" i="4" s="1"/>
  <c r="K210" i="4" s="1"/>
  <c r="G211" i="4" l="1"/>
  <c r="H211" i="4" l="1"/>
  <c r="I211" i="4" s="1"/>
  <c r="K211" i="4" s="1"/>
  <c r="F212" i="4"/>
  <c r="J212" i="4" s="1"/>
  <c r="G212" i="4" l="1"/>
  <c r="F213" i="4" s="1"/>
  <c r="J213" i="4" s="1"/>
  <c r="H212" i="4"/>
  <c r="I212" i="4" s="1"/>
  <c r="K212" i="4" s="1"/>
  <c r="G213" i="4" l="1"/>
  <c r="F214" i="4" l="1"/>
  <c r="J214" i="4" s="1"/>
  <c r="H213" i="4"/>
  <c r="I213" i="4" s="1"/>
  <c r="K213" i="4" s="1"/>
  <c r="G214" i="4" l="1"/>
  <c r="H214" i="4" l="1"/>
  <c r="I214" i="4" s="1"/>
  <c r="K214" i="4" s="1"/>
  <c r="F215" i="4"/>
  <c r="J215" i="4" s="1"/>
  <c r="G215" i="4" l="1"/>
  <c r="H215" i="4" s="1"/>
  <c r="I215" i="4" s="1"/>
  <c r="K215" i="4" s="1"/>
  <c r="F216" i="4"/>
  <c r="J216" i="4" s="1"/>
  <c r="G216" i="4" l="1"/>
  <c r="H216" i="4" s="1"/>
  <c r="I216" i="4" s="1"/>
  <c r="K216" i="4" s="1"/>
  <c r="F217" i="4"/>
  <c r="J217" i="4" s="1"/>
  <c r="G217" i="4" l="1"/>
  <c r="H217" i="4" s="1"/>
  <c r="I217" i="4" s="1"/>
  <c r="K217" i="4" s="1"/>
  <c r="F218" i="4"/>
  <c r="J218" i="4" s="1"/>
  <c r="G218" i="4" l="1"/>
  <c r="F219" i="4" s="1"/>
  <c r="J219" i="4" s="1"/>
  <c r="G219" i="4" l="1"/>
  <c r="F220" i="4" s="1"/>
  <c r="J220" i="4" s="1"/>
  <c r="H218" i="4"/>
  <c r="I218" i="4" s="1"/>
  <c r="K218" i="4" s="1"/>
  <c r="H219" i="4" l="1"/>
  <c r="I219" i="4" s="1"/>
  <c r="K219" i="4" s="1"/>
  <c r="G220" i="4"/>
  <c r="F221" i="4" s="1"/>
  <c r="J221" i="4" l="1"/>
  <c r="G221" i="4"/>
  <c r="H221" i="4" s="1"/>
  <c r="I221" i="4" s="1"/>
  <c r="K221" i="4" s="1"/>
  <c r="H220" i="4"/>
  <c r="I220" i="4" s="1"/>
  <c r="K220" i="4" s="1"/>
  <c r="F222" i="4" l="1"/>
  <c r="J222" i="4" s="1"/>
  <c r="G222" i="4"/>
  <c r="H222" i="4" l="1"/>
  <c r="I222" i="4" s="1"/>
  <c r="K222" i="4" s="1"/>
  <c r="F223" i="4"/>
  <c r="J223" i="4" s="1"/>
  <c r="G223" i="4" l="1"/>
  <c r="H223" i="4" s="1"/>
  <c r="I223" i="4" s="1"/>
  <c r="K223" i="4" s="1"/>
  <c r="F224" i="4" l="1"/>
  <c r="J224" i="4" s="1"/>
  <c r="G224" i="4" l="1"/>
  <c r="H224" i="4"/>
  <c r="I224" i="4" s="1"/>
  <c r="K224" i="4" s="1"/>
  <c r="F225" i="4"/>
  <c r="J225" i="4" s="1"/>
  <c r="G225" i="4" l="1"/>
  <c r="F226" i="4" s="1"/>
  <c r="J226" i="4" s="1"/>
  <c r="H225" i="4"/>
  <c r="I225" i="4" s="1"/>
  <c r="K225" i="4" s="1"/>
  <c r="G226" i="4" l="1"/>
  <c r="F227" i="4" l="1"/>
  <c r="J227" i="4" s="1"/>
  <c r="H226" i="4"/>
  <c r="I226" i="4" s="1"/>
  <c r="K226" i="4" s="1"/>
  <c r="G227" i="4" l="1"/>
  <c r="F228" i="4" l="1"/>
  <c r="J228" i="4" s="1"/>
  <c r="H227" i="4"/>
  <c r="I227" i="4" s="1"/>
  <c r="K227" i="4" s="1"/>
  <c r="G228" i="4" l="1"/>
  <c r="F229" i="4" s="1"/>
  <c r="J229" i="4" s="1"/>
  <c r="H228" i="4" l="1"/>
  <c r="I228" i="4" s="1"/>
  <c r="K228" i="4" s="1"/>
  <c r="G229" i="4"/>
  <c r="F230" i="4" l="1"/>
  <c r="H229" i="4"/>
  <c r="I229" i="4" s="1"/>
  <c r="K229" i="4" s="1"/>
  <c r="J230" i="4" l="1"/>
  <c r="G230" i="4"/>
  <c r="F231" i="4" l="1"/>
  <c r="H230" i="4"/>
  <c r="I230" i="4" s="1"/>
  <c r="K230" i="4" s="1"/>
  <c r="J231" i="4" l="1"/>
  <c r="G231" i="4"/>
  <c r="H231" i="4" l="1"/>
  <c r="I231" i="4" s="1"/>
  <c r="K231" i="4" s="1"/>
  <c r="F232" i="4"/>
  <c r="J232" i="4" s="1"/>
  <c r="G232" i="4" l="1"/>
  <c r="H232" i="4" s="1"/>
  <c r="I232" i="4" s="1"/>
  <c r="K232" i="4" s="1"/>
  <c r="F233" i="4" l="1"/>
  <c r="J233" i="4" s="1"/>
  <c r="G233" i="4" l="1"/>
  <c r="F234" i="4" s="1"/>
  <c r="J234" i="4" s="1"/>
  <c r="H233" i="4"/>
  <c r="I233" i="4" s="1"/>
  <c r="K233" i="4" s="1"/>
  <c r="G234" i="4" l="1"/>
  <c r="H234" i="4" s="1"/>
  <c r="I234" i="4" s="1"/>
  <c r="K234" i="4" s="1"/>
  <c r="F235" i="4" l="1"/>
  <c r="J235" i="4" s="1"/>
  <c r="G235" i="4" l="1"/>
  <c r="H235" i="4" l="1"/>
  <c r="I235" i="4" s="1"/>
  <c r="K235" i="4" s="1"/>
  <c r="F236" i="4"/>
  <c r="J236" i="4" l="1"/>
  <c r="G236" i="4"/>
  <c r="H236" i="4" l="1"/>
  <c r="I236" i="4" s="1"/>
  <c r="K236" i="4" s="1"/>
  <c r="F237" i="4"/>
  <c r="J237" i="4" l="1"/>
  <c r="G237" i="4"/>
  <c r="H237" i="4" l="1"/>
  <c r="I237" i="4" s="1"/>
  <c r="K237" i="4" s="1"/>
  <c r="F238" i="4"/>
  <c r="J238" i="4" s="1"/>
  <c r="G238" i="4"/>
  <c r="H238" i="4" l="1"/>
  <c r="I238" i="4" s="1"/>
  <c r="K238" i="4" s="1"/>
  <c r="F239" i="4"/>
  <c r="J239" i="4" s="1"/>
  <c r="G239" i="4" l="1"/>
  <c r="H239" i="4" l="1"/>
  <c r="I239" i="4" s="1"/>
  <c r="K239" i="4" s="1"/>
  <c r="F240" i="4"/>
  <c r="J240" i="4" s="1"/>
  <c r="H14" i="3"/>
  <c r="G14" i="3"/>
  <c r="B5" i="3"/>
  <c r="G240" i="4" l="1"/>
  <c r="B9" i="3"/>
  <c r="B10" i="3" s="1"/>
  <c r="B12" i="3"/>
  <c r="B14" i="3" s="1"/>
  <c r="B9" i="2"/>
  <c r="B5" i="2"/>
  <c r="F241" i="4" l="1"/>
  <c r="J241" i="4" s="1"/>
  <c r="H240" i="4"/>
  <c r="I240" i="4" s="1"/>
  <c r="K240" i="4" s="1"/>
  <c r="G241" i="4"/>
  <c r="F113" i="3"/>
  <c r="F101" i="3"/>
  <c r="F69" i="3"/>
  <c r="F53" i="3"/>
  <c r="F16" i="3"/>
  <c r="F112" i="3"/>
  <c r="F60" i="3"/>
  <c r="F48" i="3"/>
  <c r="F21" i="3"/>
  <c r="F108" i="3"/>
  <c r="F90" i="3"/>
  <c r="F82" i="3"/>
  <c r="F22" i="3"/>
  <c r="E102" i="3"/>
  <c r="F102" i="3" s="1"/>
  <c r="E94" i="3"/>
  <c r="F94" i="3" s="1"/>
  <c r="E78" i="3"/>
  <c r="F78" i="3" s="1"/>
  <c r="E62" i="3"/>
  <c r="F62" i="3" s="1"/>
  <c r="E50" i="3"/>
  <c r="F50" i="3" s="1"/>
  <c r="E30" i="3"/>
  <c r="F30" i="3" s="1"/>
  <c r="E19" i="3"/>
  <c r="F19" i="3" s="1"/>
  <c r="E112" i="3"/>
  <c r="E104" i="3"/>
  <c r="F104" i="3" s="1"/>
  <c r="E100" i="3"/>
  <c r="F100" i="3" s="1"/>
  <c r="E96" i="3"/>
  <c r="F96" i="3" s="1"/>
  <c r="E92" i="3"/>
  <c r="F92" i="3" s="1"/>
  <c r="E84" i="3"/>
  <c r="F84" i="3" s="1"/>
  <c r="E76" i="3"/>
  <c r="F76" i="3" s="1"/>
  <c r="E68" i="3"/>
  <c r="F68" i="3" s="1"/>
  <c r="E60" i="3"/>
  <c r="E52" i="3"/>
  <c r="F52" i="3" s="1"/>
  <c r="E44" i="3"/>
  <c r="F44" i="3" s="1"/>
  <c r="E36" i="3"/>
  <c r="F36" i="3" s="1"/>
  <c r="E32" i="3"/>
  <c r="F32" i="3" s="1"/>
  <c r="E24" i="3"/>
  <c r="F24" i="3" s="1"/>
  <c r="E15" i="3"/>
  <c r="F15" i="3" s="1"/>
  <c r="E113" i="3"/>
  <c r="E109" i="3"/>
  <c r="F109" i="3" s="1"/>
  <c r="E105" i="3"/>
  <c r="F105" i="3" s="1"/>
  <c r="E101" i="3"/>
  <c r="E97" i="3"/>
  <c r="F97" i="3" s="1"/>
  <c r="E93" i="3"/>
  <c r="F93" i="3" s="1"/>
  <c r="E89" i="3"/>
  <c r="F89" i="3" s="1"/>
  <c r="E85" i="3"/>
  <c r="F85" i="3" s="1"/>
  <c r="E81" i="3"/>
  <c r="F81" i="3" s="1"/>
  <c r="E77" i="3"/>
  <c r="F77" i="3" s="1"/>
  <c r="E73" i="3"/>
  <c r="F73" i="3" s="1"/>
  <c r="E69" i="3"/>
  <c r="E65" i="3"/>
  <c r="F65" i="3" s="1"/>
  <c r="E61" i="3"/>
  <c r="F61" i="3" s="1"/>
  <c r="E57" i="3"/>
  <c r="F57" i="3" s="1"/>
  <c r="E53" i="3"/>
  <c r="E49" i="3"/>
  <c r="F49" i="3" s="1"/>
  <c r="E45" i="3"/>
  <c r="F45" i="3" s="1"/>
  <c r="E41" i="3"/>
  <c r="F41" i="3" s="1"/>
  <c r="E37" i="3"/>
  <c r="F37" i="3" s="1"/>
  <c r="E33" i="3"/>
  <c r="F33" i="3" s="1"/>
  <c r="E29" i="3"/>
  <c r="F29" i="3" s="1"/>
  <c r="E25" i="3"/>
  <c r="F25" i="3" s="1"/>
  <c r="E16" i="3"/>
  <c r="E21" i="3"/>
  <c r="E108" i="3"/>
  <c r="E88" i="3"/>
  <c r="F88" i="3" s="1"/>
  <c r="E80" i="3"/>
  <c r="F80" i="3" s="1"/>
  <c r="E72" i="3"/>
  <c r="F72" i="3" s="1"/>
  <c r="E64" i="3"/>
  <c r="F64" i="3" s="1"/>
  <c r="E56" i="3"/>
  <c r="F56" i="3" s="1"/>
  <c r="E48" i="3"/>
  <c r="E40" i="3"/>
  <c r="F40" i="3" s="1"/>
  <c r="E28" i="3"/>
  <c r="F28" i="3" s="1"/>
  <c r="E18" i="3"/>
  <c r="F18" i="3" s="1"/>
  <c r="E110" i="3"/>
  <c r="F110" i="3" s="1"/>
  <c r="E86" i="3"/>
  <c r="F86" i="3" s="1"/>
  <c r="E66" i="3"/>
  <c r="F66" i="3" s="1"/>
  <c r="E42" i="3"/>
  <c r="F42" i="3" s="1"/>
  <c r="E106" i="3"/>
  <c r="F106" i="3" s="1"/>
  <c r="E74" i="3"/>
  <c r="F74" i="3" s="1"/>
  <c r="E54" i="3"/>
  <c r="F54" i="3" s="1"/>
  <c r="E34" i="3"/>
  <c r="F34" i="3" s="1"/>
  <c r="B15" i="3"/>
  <c r="E111" i="3"/>
  <c r="F111" i="3" s="1"/>
  <c r="E107" i="3"/>
  <c r="F107" i="3" s="1"/>
  <c r="E103" i="3"/>
  <c r="F103" i="3" s="1"/>
  <c r="E99" i="3"/>
  <c r="F99" i="3" s="1"/>
  <c r="E95" i="3"/>
  <c r="F95" i="3" s="1"/>
  <c r="E91" i="3"/>
  <c r="F91" i="3" s="1"/>
  <c r="E87" i="3"/>
  <c r="F87" i="3" s="1"/>
  <c r="E83" i="3"/>
  <c r="F83" i="3" s="1"/>
  <c r="E79" i="3"/>
  <c r="F79" i="3" s="1"/>
  <c r="E75" i="3"/>
  <c r="F75" i="3" s="1"/>
  <c r="E71" i="3"/>
  <c r="F71" i="3" s="1"/>
  <c r="E67" i="3"/>
  <c r="F67" i="3" s="1"/>
  <c r="E63" i="3"/>
  <c r="F63" i="3" s="1"/>
  <c r="E59" i="3"/>
  <c r="F59" i="3" s="1"/>
  <c r="E55" i="3"/>
  <c r="F55" i="3" s="1"/>
  <c r="E51" i="3"/>
  <c r="F51" i="3" s="1"/>
  <c r="E47" i="3"/>
  <c r="F47" i="3" s="1"/>
  <c r="E43" i="3"/>
  <c r="F43" i="3" s="1"/>
  <c r="E39" i="3"/>
  <c r="F39" i="3" s="1"/>
  <c r="E35" i="3"/>
  <c r="F35" i="3" s="1"/>
  <c r="E31" i="3"/>
  <c r="F31" i="3" s="1"/>
  <c r="E27" i="3"/>
  <c r="F27" i="3" s="1"/>
  <c r="E23" i="3"/>
  <c r="F23" i="3" s="1"/>
  <c r="E20" i="3"/>
  <c r="F20" i="3" s="1"/>
  <c r="E17" i="3"/>
  <c r="F17" i="3" s="1"/>
  <c r="E14" i="3"/>
  <c r="F14" i="3" s="1"/>
  <c r="E114" i="3"/>
  <c r="F114" i="3" s="1"/>
  <c r="E98" i="3"/>
  <c r="F98" i="3" s="1"/>
  <c r="E90" i="3"/>
  <c r="E82" i="3"/>
  <c r="E70" i="3"/>
  <c r="F70" i="3" s="1"/>
  <c r="E58" i="3"/>
  <c r="F58" i="3" s="1"/>
  <c r="E46" i="3"/>
  <c r="F46" i="3" s="1"/>
  <c r="E38" i="3"/>
  <c r="F38" i="3" s="1"/>
  <c r="E26" i="3"/>
  <c r="F26" i="3" s="1"/>
  <c r="E22" i="3"/>
  <c r="B11" i="2"/>
  <c r="B10" i="2"/>
  <c r="B9" i="1"/>
  <c r="B10" i="1" s="1"/>
  <c r="B5" i="1"/>
  <c r="B12" i="1" s="1"/>
  <c r="B15" i="1" s="1"/>
  <c r="H241" i="4" l="1"/>
  <c r="I241" i="4" s="1"/>
  <c r="K241" i="4" s="1"/>
  <c r="F242" i="4"/>
  <c r="J242" i="4" s="1"/>
  <c r="G15" i="3"/>
  <c r="H15" i="3" s="1"/>
  <c r="B12" i="2"/>
  <c r="B13" i="2" s="1"/>
  <c r="B15" i="2"/>
  <c r="F142" i="2" s="1"/>
  <c r="E80" i="1"/>
  <c r="F80" i="1" s="1"/>
  <c r="E32" i="1"/>
  <c r="F32" i="1" s="1"/>
  <c r="E79" i="1"/>
  <c r="E47" i="1"/>
  <c r="F47" i="1" s="1"/>
  <c r="E39" i="1"/>
  <c r="E31" i="1"/>
  <c r="F31" i="1" s="1"/>
  <c r="E23" i="1"/>
  <c r="F23" i="1" s="1"/>
  <c r="E15" i="1"/>
  <c r="F15" i="1" s="1"/>
  <c r="E96" i="1"/>
  <c r="F96" i="1" s="1"/>
  <c r="E72" i="1"/>
  <c r="E48" i="1"/>
  <c r="F48" i="1" s="1"/>
  <c r="E24" i="1"/>
  <c r="E103" i="1"/>
  <c r="F103" i="1" s="1"/>
  <c r="E87" i="1"/>
  <c r="F87" i="1" s="1"/>
  <c r="E71" i="1"/>
  <c r="E94" i="1"/>
  <c r="E70" i="1"/>
  <c r="E62" i="1"/>
  <c r="E54" i="1"/>
  <c r="E46" i="1"/>
  <c r="F46" i="1" s="1"/>
  <c r="E38" i="1"/>
  <c r="F38" i="1" s="1"/>
  <c r="E30" i="1"/>
  <c r="F30" i="1" s="1"/>
  <c r="E22" i="1"/>
  <c r="E104" i="1"/>
  <c r="F104" i="1" s="1"/>
  <c r="E86" i="1"/>
  <c r="F86" i="1" s="1"/>
  <c r="E109" i="1"/>
  <c r="F109" i="1" s="1"/>
  <c r="E101" i="1"/>
  <c r="E93" i="1"/>
  <c r="F93" i="1" s="1"/>
  <c r="E85" i="1"/>
  <c r="F85" i="1" s="1"/>
  <c r="E77" i="1"/>
  <c r="F77" i="1" s="1"/>
  <c r="E69" i="1"/>
  <c r="F69" i="1" s="1"/>
  <c r="E61" i="1"/>
  <c r="F61" i="1" s="1"/>
  <c r="E53" i="1"/>
  <c r="F53" i="1" s="1"/>
  <c r="E45" i="1"/>
  <c r="F45" i="1" s="1"/>
  <c r="E37" i="1"/>
  <c r="F37" i="1" s="1"/>
  <c r="E29" i="1"/>
  <c r="F29" i="1" s="1"/>
  <c r="E21" i="1"/>
  <c r="F21" i="1" s="1"/>
  <c r="E108" i="1"/>
  <c r="F108" i="1" s="1"/>
  <c r="E100" i="1"/>
  <c r="F100" i="1" s="1"/>
  <c r="E92" i="1"/>
  <c r="F92" i="1" s="1"/>
  <c r="E84" i="1"/>
  <c r="F84" i="1" s="1"/>
  <c r="E76" i="1"/>
  <c r="F76" i="1" s="1"/>
  <c r="E68" i="1"/>
  <c r="F68" i="1" s="1"/>
  <c r="E60" i="1"/>
  <c r="F60" i="1" s="1"/>
  <c r="E52" i="1"/>
  <c r="F52" i="1" s="1"/>
  <c r="E44" i="1"/>
  <c r="F44" i="1" s="1"/>
  <c r="E36" i="1"/>
  <c r="F36" i="1" s="1"/>
  <c r="E28" i="1"/>
  <c r="F28" i="1" s="1"/>
  <c r="E20" i="1"/>
  <c r="F20" i="1" s="1"/>
  <c r="E112" i="1"/>
  <c r="F112" i="1" s="1"/>
  <c r="E88" i="1"/>
  <c r="E64" i="1"/>
  <c r="E40" i="1"/>
  <c r="F40" i="1" s="1"/>
  <c r="E16" i="1"/>
  <c r="F101" i="1"/>
  <c r="B14" i="1"/>
  <c r="E95" i="1"/>
  <c r="F95" i="1" s="1"/>
  <c r="E55" i="1"/>
  <c r="F55" i="1" s="1"/>
  <c r="E110" i="1"/>
  <c r="E107" i="1"/>
  <c r="F107" i="1" s="1"/>
  <c r="E83" i="1"/>
  <c r="F83" i="1" s="1"/>
  <c r="E59" i="1"/>
  <c r="F59" i="1" s="1"/>
  <c r="E35" i="1"/>
  <c r="F35" i="1" s="1"/>
  <c r="F88" i="1"/>
  <c r="F72" i="1"/>
  <c r="F24" i="1"/>
  <c r="E106" i="1"/>
  <c r="F106" i="1" s="1"/>
  <c r="E74" i="1"/>
  <c r="F74" i="1" s="1"/>
  <c r="E58" i="1"/>
  <c r="F58" i="1" s="1"/>
  <c r="E50" i="1"/>
  <c r="F50" i="1" s="1"/>
  <c r="E34" i="1"/>
  <c r="F34" i="1" s="1"/>
  <c r="E26" i="1"/>
  <c r="F26" i="1" s="1"/>
  <c r="E18" i="1"/>
  <c r="F18" i="1" s="1"/>
  <c r="F71" i="1"/>
  <c r="F39" i="1"/>
  <c r="E56" i="1"/>
  <c r="F56" i="1" s="1"/>
  <c r="E111" i="1"/>
  <c r="F111" i="1" s="1"/>
  <c r="E63" i="1"/>
  <c r="F63" i="1" s="1"/>
  <c r="E102" i="1"/>
  <c r="F102" i="1" s="1"/>
  <c r="E78" i="1"/>
  <c r="F78" i="1" s="1"/>
  <c r="E14" i="1"/>
  <c r="F14" i="1" s="1"/>
  <c r="E99" i="1"/>
  <c r="F99" i="1" s="1"/>
  <c r="E91" i="1"/>
  <c r="F91" i="1" s="1"/>
  <c r="E75" i="1"/>
  <c r="F75" i="1" s="1"/>
  <c r="E67" i="1"/>
  <c r="F67" i="1" s="1"/>
  <c r="E51" i="1"/>
  <c r="F51" i="1" s="1"/>
  <c r="E43" i="1"/>
  <c r="F43" i="1" s="1"/>
  <c r="E27" i="1"/>
  <c r="F27" i="1" s="1"/>
  <c r="E19" i="1"/>
  <c r="F19" i="1" s="1"/>
  <c r="F64" i="1"/>
  <c r="F16" i="1"/>
  <c r="E114" i="1"/>
  <c r="F114" i="1" s="1"/>
  <c r="E98" i="1"/>
  <c r="F98" i="1" s="1"/>
  <c r="E90" i="1"/>
  <c r="F90" i="1" s="1"/>
  <c r="E82" i="1"/>
  <c r="F82" i="1" s="1"/>
  <c r="E66" i="1"/>
  <c r="F66" i="1" s="1"/>
  <c r="E42" i="1"/>
  <c r="F42" i="1" s="1"/>
  <c r="F79" i="1"/>
  <c r="E113" i="1"/>
  <c r="F113" i="1" s="1"/>
  <c r="E105" i="1"/>
  <c r="F105" i="1" s="1"/>
  <c r="E97" i="1"/>
  <c r="F97" i="1" s="1"/>
  <c r="E89" i="1"/>
  <c r="F89" i="1" s="1"/>
  <c r="E81" i="1"/>
  <c r="F81" i="1" s="1"/>
  <c r="E73" i="1"/>
  <c r="F73" i="1" s="1"/>
  <c r="E65" i="1"/>
  <c r="F65" i="1" s="1"/>
  <c r="E57" i="1"/>
  <c r="F57" i="1" s="1"/>
  <c r="E49" i="1"/>
  <c r="F49" i="1" s="1"/>
  <c r="E41" i="1"/>
  <c r="F41" i="1" s="1"/>
  <c r="E33" i="1"/>
  <c r="F33" i="1" s="1"/>
  <c r="E25" i="1"/>
  <c r="F25" i="1" s="1"/>
  <c r="E17" i="1"/>
  <c r="F17" i="1" s="1"/>
  <c r="F110" i="1"/>
  <c r="F94" i="1"/>
  <c r="F70" i="1"/>
  <c r="F62" i="1"/>
  <c r="F54" i="1"/>
  <c r="F22" i="1"/>
  <c r="G242" i="4" l="1"/>
  <c r="H242" i="4"/>
  <c r="I242" i="4" s="1"/>
  <c r="K242" i="4" s="1"/>
  <c r="F243" i="4"/>
  <c r="J243" i="4" s="1"/>
  <c r="G243" i="4"/>
  <c r="G16" i="3"/>
  <c r="H16" i="3" s="1"/>
  <c r="F127" i="2"/>
  <c r="G127" i="2" s="1"/>
  <c r="F185" i="2"/>
  <c r="G185" i="2" s="1"/>
  <c r="F156" i="2"/>
  <c r="G156" i="2" s="1"/>
  <c r="F70" i="2"/>
  <c r="G70" i="2" s="1"/>
  <c r="F229" i="2"/>
  <c r="G229" i="2" s="1"/>
  <c r="F270" i="2"/>
  <c r="F183" i="2"/>
  <c r="G183" i="2" s="1"/>
  <c r="F136" i="2"/>
  <c r="G136" i="2" s="1"/>
  <c r="F155" i="2"/>
  <c r="G155" i="2" s="1"/>
  <c r="F132" i="2"/>
  <c r="G132" i="2" s="1"/>
  <c r="F296" i="2"/>
  <c r="G296" i="2" s="1"/>
  <c r="F216" i="2"/>
  <c r="G216" i="2" s="1"/>
  <c r="F107" i="2"/>
  <c r="G107" i="2" s="1"/>
  <c r="F189" i="2"/>
  <c r="G189" i="2" s="1"/>
  <c r="F282" i="2"/>
  <c r="F277" i="2"/>
  <c r="G277" i="2" s="1"/>
  <c r="F85" i="2"/>
  <c r="G85" i="2" s="1"/>
  <c r="F51" i="2"/>
  <c r="G51" i="2" s="1"/>
  <c r="F226" i="2"/>
  <c r="G226" i="2" s="1"/>
  <c r="F291" i="2"/>
  <c r="G291" i="2" s="1"/>
  <c r="F129" i="2"/>
  <c r="G129" i="2" s="1"/>
  <c r="F148" i="2"/>
  <c r="G148" i="2" s="1"/>
  <c r="F167" i="2"/>
  <c r="G167" i="2" s="1"/>
  <c r="F26" i="2"/>
  <c r="G26" i="2" s="1"/>
  <c r="F63" i="2"/>
  <c r="G63" i="2" s="1"/>
  <c r="F105" i="2"/>
  <c r="G105" i="2" s="1"/>
  <c r="F260" i="2"/>
  <c r="G260" i="2" s="1"/>
  <c r="F29" i="2"/>
  <c r="G29" i="2" s="1"/>
  <c r="F92" i="2"/>
  <c r="G92" i="2" s="1"/>
  <c r="F144" i="2"/>
  <c r="G144" i="2" s="1"/>
  <c r="F205" i="2"/>
  <c r="G205" i="2" s="1"/>
  <c r="F262" i="2"/>
  <c r="G262" i="2" s="1"/>
  <c r="B17" i="2"/>
  <c r="F87" i="2"/>
  <c r="G87" i="2" s="1"/>
  <c r="F307" i="2"/>
  <c r="G307" i="2" s="1"/>
  <c r="F84" i="2"/>
  <c r="G84" i="2" s="1"/>
  <c r="F149" i="2"/>
  <c r="G149" i="2" s="1"/>
  <c r="F159" i="2"/>
  <c r="G159" i="2" s="1"/>
  <c r="F19" i="2"/>
  <c r="G19" i="2" s="1"/>
  <c r="F81" i="2"/>
  <c r="G81" i="2" s="1"/>
  <c r="F69" i="2"/>
  <c r="G69" i="2" s="1"/>
  <c r="F131" i="2"/>
  <c r="G131" i="2" s="1"/>
  <c r="F162" i="2"/>
  <c r="G162" i="2" s="1"/>
  <c r="F206" i="2"/>
  <c r="G206" i="2" s="1"/>
  <c r="F275" i="2"/>
  <c r="G275" i="2" s="1"/>
  <c r="F64" i="2"/>
  <c r="G64" i="2" s="1"/>
  <c r="F255" i="2"/>
  <c r="F97" i="2"/>
  <c r="G97" i="2" s="1"/>
  <c r="F115" i="2"/>
  <c r="F140" i="2"/>
  <c r="G140" i="2" s="1"/>
  <c r="F263" i="2"/>
  <c r="G263" i="2" s="1"/>
  <c r="F71" i="2"/>
  <c r="F59" i="2"/>
  <c r="G59" i="2" s="1"/>
  <c r="F120" i="2"/>
  <c r="G120" i="2" s="1"/>
  <c r="F154" i="2"/>
  <c r="G154" i="2" s="1"/>
  <c r="F198" i="2"/>
  <c r="G198" i="2" s="1"/>
  <c r="F201" i="2"/>
  <c r="G201" i="2" s="1"/>
  <c r="F218" i="2"/>
  <c r="G218" i="2" s="1"/>
  <c r="F223" i="2"/>
  <c r="G223" i="2" s="1"/>
  <c r="F247" i="2"/>
  <c r="F221" i="2"/>
  <c r="G221" i="2" s="1"/>
  <c r="F52" i="2"/>
  <c r="G52" i="2" s="1"/>
  <c r="F108" i="2"/>
  <c r="G108" i="2" s="1"/>
  <c r="F125" i="2"/>
  <c r="G125" i="2" s="1"/>
  <c r="F252" i="2"/>
  <c r="G252" i="2" s="1"/>
  <c r="F40" i="2"/>
  <c r="F47" i="2"/>
  <c r="G47" i="2" s="1"/>
  <c r="F45" i="2"/>
  <c r="G45" i="2" s="1"/>
  <c r="F98" i="2"/>
  <c r="G98" i="2" s="1"/>
  <c r="F22" i="2"/>
  <c r="G22" i="2" s="1"/>
  <c r="F86" i="2"/>
  <c r="G86" i="2" s="1"/>
  <c r="F150" i="2"/>
  <c r="G150" i="2" s="1"/>
  <c r="F214" i="2"/>
  <c r="G214" i="2" s="1"/>
  <c r="F278" i="2"/>
  <c r="G278" i="2" s="1"/>
  <c r="F42" i="2"/>
  <c r="G42" i="2" s="1"/>
  <c r="F106" i="2"/>
  <c r="G106" i="2" s="1"/>
  <c r="F170" i="2"/>
  <c r="G170" i="2" s="1"/>
  <c r="F234" i="2"/>
  <c r="G234" i="2" s="1"/>
  <c r="F298" i="2"/>
  <c r="G298" i="2" s="1"/>
  <c r="F56" i="2"/>
  <c r="G56" i="2" s="1"/>
  <c r="F141" i="2"/>
  <c r="G141" i="2" s="1"/>
  <c r="F227" i="2"/>
  <c r="G227" i="2" s="1"/>
  <c r="F312" i="2"/>
  <c r="G312" i="2" s="1"/>
  <c r="F79" i="2"/>
  <c r="F80" i="2"/>
  <c r="G80" i="2" s="1"/>
  <c r="F165" i="2"/>
  <c r="G165" i="2" s="1"/>
  <c r="F251" i="2"/>
  <c r="G251" i="2" s="1"/>
  <c r="F17" i="2"/>
  <c r="F103" i="2"/>
  <c r="G103" i="2" s="1"/>
  <c r="F188" i="2"/>
  <c r="G188" i="2" s="1"/>
  <c r="F273" i="2"/>
  <c r="G273" i="2" s="1"/>
  <c r="F61" i="2"/>
  <c r="G61" i="2" s="1"/>
  <c r="F309" i="2"/>
  <c r="G309" i="2" s="1"/>
  <c r="F175" i="2"/>
  <c r="G175" i="2" s="1"/>
  <c r="F311" i="2"/>
  <c r="G311" i="2" s="1"/>
  <c r="F164" i="2"/>
  <c r="G164" i="2" s="1"/>
  <c r="F217" i="2"/>
  <c r="G217" i="2" s="1"/>
  <c r="F288" i="2"/>
  <c r="G288" i="2" s="1"/>
  <c r="F157" i="2"/>
  <c r="G157" i="2" s="1"/>
  <c r="F160" i="2"/>
  <c r="G160" i="2" s="1"/>
  <c r="F168" i="2"/>
  <c r="G168" i="2" s="1"/>
  <c r="F44" i="2"/>
  <c r="G44" i="2" s="1"/>
  <c r="F128" i="2"/>
  <c r="G128" i="2" s="1"/>
  <c r="F265" i="2"/>
  <c r="G265" i="2" s="1"/>
  <c r="F181" i="2"/>
  <c r="G181" i="2" s="1"/>
  <c r="F287" i="2"/>
  <c r="G287" i="2" s="1"/>
  <c r="F76" i="2"/>
  <c r="G76" i="2" s="1"/>
  <c r="F30" i="2"/>
  <c r="F94" i="2"/>
  <c r="G94" i="2" s="1"/>
  <c r="F158" i="2"/>
  <c r="G158" i="2" s="1"/>
  <c r="F222" i="2"/>
  <c r="G222" i="2" s="1"/>
  <c r="F286" i="2"/>
  <c r="G286" i="2" s="1"/>
  <c r="F50" i="2"/>
  <c r="G50" i="2" s="1"/>
  <c r="F114" i="2"/>
  <c r="G114" i="2" s="1"/>
  <c r="F178" i="2"/>
  <c r="G178" i="2" s="1"/>
  <c r="F242" i="2"/>
  <c r="F306" i="2"/>
  <c r="G306" i="2" s="1"/>
  <c r="F67" i="2"/>
  <c r="G67" i="2" s="1"/>
  <c r="F152" i="2"/>
  <c r="G152" i="2" s="1"/>
  <c r="F237" i="2"/>
  <c r="G237" i="2" s="1"/>
  <c r="F36" i="2"/>
  <c r="G36" i="2" s="1"/>
  <c r="F100" i="2"/>
  <c r="G100" i="2" s="1"/>
  <c r="F91" i="2"/>
  <c r="G91" i="2" s="1"/>
  <c r="F176" i="2"/>
  <c r="F261" i="2"/>
  <c r="G261" i="2" s="1"/>
  <c r="F28" i="2"/>
  <c r="G28" i="2" s="1"/>
  <c r="F113" i="2"/>
  <c r="G113" i="2" s="1"/>
  <c r="F199" i="2"/>
  <c r="G199" i="2" s="1"/>
  <c r="F284" i="2"/>
  <c r="G284" i="2" s="1"/>
  <c r="F72" i="2"/>
  <c r="G72" i="2" s="1"/>
  <c r="F21" i="2"/>
  <c r="G21" i="2" s="1"/>
  <c r="F192" i="2"/>
  <c r="F143" i="2"/>
  <c r="G143" i="2" s="1"/>
  <c r="F200" i="2"/>
  <c r="G200" i="2" s="1"/>
  <c r="F268" i="2"/>
  <c r="G268" i="2" s="1"/>
  <c r="F137" i="2"/>
  <c r="G137" i="2" s="1"/>
  <c r="F224" i="2"/>
  <c r="G224" i="2" s="1"/>
  <c r="F179" i="2"/>
  <c r="G179" i="2" s="1"/>
  <c r="F253" i="2"/>
  <c r="G253" i="2" s="1"/>
  <c r="F239" i="2"/>
  <c r="F147" i="2"/>
  <c r="G147" i="2" s="1"/>
  <c r="F281" i="2"/>
  <c r="G281" i="2" s="1"/>
  <c r="F215" i="2"/>
  <c r="G215" i="2" s="1"/>
  <c r="F151" i="2"/>
  <c r="G151" i="2" s="1"/>
  <c r="F139" i="2"/>
  <c r="G139" i="2" s="1"/>
  <c r="F62" i="2"/>
  <c r="G62" i="2" s="1"/>
  <c r="F254" i="2"/>
  <c r="G254" i="2" s="1"/>
  <c r="F18" i="2"/>
  <c r="G18" i="2" s="1"/>
  <c r="F146" i="2"/>
  <c r="G146" i="2" s="1"/>
  <c r="F274" i="2"/>
  <c r="G274" i="2" s="1"/>
  <c r="F109" i="2"/>
  <c r="G109" i="2" s="1"/>
  <c r="F280" i="2"/>
  <c r="G280" i="2" s="1"/>
  <c r="F48" i="2"/>
  <c r="G48" i="2" s="1"/>
  <c r="F219" i="2"/>
  <c r="G219" i="2" s="1"/>
  <c r="F38" i="2"/>
  <c r="G38" i="2" s="1"/>
  <c r="F102" i="2"/>
  <c r="G102" i="2" s="1"/>
  <c r="F166" i="2"/>
  <c r="G166" i="2" s="1"/>
  <c r="F230" i="2"/>
  <c r="G230" i="2" s="1"/>
  <c r="F294" i="2"/>
  <c r="G294" i="2" s="1"/>
  <c r="F58" i="2"/>
  <c r="G58" i="2" s="1"/>
  <c r="F122" i="2"/>
  <c r="G122" i="2" s="1"/>
  <c r="F186" i="2"/>
  <c r="G186" i="2" s="1"/>
  <c r="F250" i="2"/>
  <c r="G250" i="2" s="1"/>
  <c r="F314" i="2"/>
  <c r="G314" i="2" s="1"/>
  <c r="F77" i="2"/>
  <c r="G77" i="2" s="1"/>
  <c r="F163" i="2"/>
  <c r="G163" i="2" s="1"/>
  <c r="F248" i="2"/>
  <c r="G248" i="2" s="1"/>
  <c r="F57" i="2"/>
  <c r="G57" i="2" s="1"/>
  <c r="F121" i="2"/>
  <c r="G121" i="2" s="1"/>
  <c r="F101" i="2"/>
  <c r="G101" i="2" s="1"/>
  <c r="F187" i="2"/>
  <c r="G187" i="2" s="1"/>
  <c r="F272" i="2"/>
  <c r="G272" i="2" s="1"/>
  <c r="F39" i="2"/>
  <c r="G39" i="2" s="1"/>
  <c r="F124" i="2"/>
  <c r="G124" i="2" s="1"/>
  <c r="F209" i="2"/>
  <c r="G209" i="2" s="1"/>
  <c r="F295" i="2"/>
  <c r="G295" i="2" s="1"/>
  <c r="F75" i="2"/>
  <c r="G75" i="2" s="1"/>
  <c r="F53" i="2"/>
  <c r="G53" i="2" s="1"/>
  <c r="F211" i="2"/>
  <c r="G211" i="2" s="1"/>
  <c r="F193" i="2"/>
  <c r="G193" i="2" s="1"/>
  <c r="F249" i="2"/>
  <c r="G249" i="2" s="1"/>
  <c r="F303" i="2"/>
  <c r="G303" i="2" s="1"/>
  <c r="F171" i="2"/>
  <c r="G171" i="2" s="1"/>
  <c r="F276" i="2"/>
  <c r="G276" i="2" s="1"/>
  <c r="F212" i="2"/>
  <c r="G212" i="2" s="1"/>
  <c r="F73" i="2"/>
  <c r="G73" i="2" s="1"/>
  <c r="F119" i="2"/>
  <c r="G119" i="2" s="1"/>
  <c r="F161" i="2"/>
  <c r="G161" i="2" s="1"/>
  <c r="F299" i="2"/>
  <c r="G299" i="2" s="1"/>
  <c r="F267" i="2"/>
  <c r="G267" i="2" s="1"/>
  <c r="F203" i="2"/>
  <c r="G203" i="2" s="1"/>
  <c r="F191" i="2"/>
  <c r="G191" i="2" s="1"/>
  <c r="F118" i="2"/>
  <c r="G118" i="2" s="1"/>
  <c r="F208" i="2"/>
  <c r="G208" i="2" s="1"/>
  <c r="F316" i="2"/>
  <c r="G316" i="2" s="1"/>
  <c r="F41" i="2"/>
  <c r="F169" i="2"/>
  <c r="G169" i="2" s="1"/>
  <c r="F93" i="2"/>
  <c r="G93" i="2" s="1"/>
  <c r="F126" i="2"/>
  <c r="G126" i="2" s="1"/>
  <c r="F46" i="2"/>
  <c r="G46" i="2" s="1"/>
  <c r="F110" i="2"/>
  <c r="G110" i="2" s="1"/>
  <c r="F174" i="2"/>
  <c r="G174" i="2" s="1"/>
  <c r="F238" i="2"/>
  <c r="G238" i="2" s="1"/>
  <c r="F302" i="2"/>
  <c r="G302" i="2" s="1"/>
  <c r="F66" i="2"/>
  <c r="G66" i="2" s="1"/>
  <c r="F130" i="2"/>
  <c r="G130" i="2" s="1"/>
  <c r="F194" i="2"/>
  <c r="G194" i="2" s="1"/>
  <c r="F258" i="2"/>
  <c r="G258" i="2" s="1"/>
  <c r="F20" i="2"/>
  <c r="G20" i="2" s="1"/>
  <c r="F88" i="2"/>
  <c r="G88" i="2" s="1"/>
  <c r="F173" i="2"/>
  <c r="G173" i="2" s="1"/>
  <c r="F259" i="2"/>
  <c r="G259" i="2" s="1"/>
  <c r="F68" i="2"/>
  <c r="G68" i="2" s="1"/>
  <c r="F27" i="2"/>
  <c r="G27" i="2" s="1"/>
  <c r="F112" i="2"/>
  <c r="G112" i="2" s="1"/>
  <c r="F197" i="2"/>
  <c r="G197" i="2" s="1"/>
  <c r="F283" i="2"/>
  <c r="G283" i="2" s="1"/>
  <c r="F49" i="2"/>
  <c r="G49" i="2" s="1"/>
  <c r="F135" i="2"/>
  <c r="G135" i="2" s="1"/>
  <c r="F220" i="2"/>
  <c r="G220" i="2" s="1"/>
  <c r="F305" i="2"/>
  <c r="G305" i="2" s="1"/>
  <c r="F207" i="2"/>
  <c r="G207" i="2" s="1"/>
  <c r="F83" i="2"/>
  <c r="G83" i="2" s="1"/>
  <c r="F225" i="2"/>
  <c r="G225" i="2" s="1"/>
  <c r="F228" i="2"/>
  <c r="G228" i="2" s="1"/>
  <c r="F285" i="2"/>
  <c r="G285" i="2" s="1"/>
  <c r="F43" i="2"/>
  <c r="G43" i="2" s="1"/>
  <c r="F204" i="2"/>
  <c r="F23" i="2"/>
  <c r="G23" i="2" s="1"/>
  <c r="F245" i="2"/>
  <c r="G245" i="2" s="1"/>
  <c r="F116" i="2"/>
  <c r="G116" i="2" s="1"/>
  <c r="F243" i="2"/>
  <c r="G243" i="2" s="1"/>
  <c r="F180" i="2"/>
  <c r="G180" i="2" s="1"/>
  <c r="F16" i="2"/>
  <c r="G16" i="2" s="1"/>
  <c r="F300" i="2"/>
  <c r="G300" i="2" s="1"/>
  <c r="F271" i="2"/>
  <c r="G271" i="2" s="1"/>
  <c r="F257" i="2"/>
  <c r="G257" i="2" s="1"/>
  <c r="F54" i="2"/>
  <c r="G54" i="2" s="1"/>
  <c r="F182" i="2"/>
  <c r="G182" i="2" s="1"/>
  <c r="F246" i="2"/>
  <c r="G246" i="2" s="1"/>
  <c r="F310" i="2"/>
  <c r="G310" i="2" s="1"/>
  <c r="F74" i="2"/>
  <c r="G74" i="2" s="1"/>
  <c r="F138" i="2"/>
  <c r="G138" i="2" s="1"/>
  <c r="F202" i="2"/>
  <c r="G202" i="2" s="1"/>
  <c r="F266" i="2"/>
  <c r="G266" i="2" s="1"/>
  <c r="F31" i="2"/>
  <c r="G31" i="2" s="1"/>
  <c r="F99" i="2"/>
  <c r="G99" i="2" s="1"/>
  <c r="F184" i="2"/>
  <c r="G184" i="2" s="1"/>
  <c r="F269" i="2"/>
  <c r="G269" i="2" s="1"/>
  <c r="F89" i="2"/>
  <c r="G89" i="2" s="1"/>
  <c r="F37" i="2"/>
  <c r="G37" i="2" s="1"/>
  <c r="F123" i="2"/>
  <c r="G123" i="2" s="1"/>
  <c r="F293" i="2"/>
  <c r="G293" i="2" s="1"/>
  <c r="F60" i="2"/>
  <c r="G60" i="2" s="1"/>
  <c r="F145" i="2"/>
  <c r="G145" i="2" s="1"/>
  <c r="F231" i="2"/>
  <c r="G231" i="2" s="1"/>
  <c r="F96" i="2"/>
  <c r="G96" i="2" s="1"/>
  <c r="F104" i="2"/>
  <c r="G104" i="2" s="1"/>
  <c r="F244" i="2"/>
  <c r="G244" i="2" s="1"/>
  <c r="F264" i="2"/>
  <c r="G264" i="2" s="1"/>
  <c r="F95" i="2"/>
  <c r="G95" i="2" s="1"/>
  <c r="F256" i="2"/>
  <c r="G256" i="2" s="1"/>
  <c r="F55" i="2"/>
  <c r="G55" i="2" s="1"/>
  <c r="F297" i="2"/>
  <c r="G297" i="2" s="1"/>
  <c r="F32" i="2"/>
  <c r="G32" i="2" s="1"/>
  <c r="F196" i="2"/>
  <c r="G196" i="2" s="1"/>
  <c r="F33" i="2"/>
  <c r="G33" i="2" s="1"/>
  <c r="F117" i="2"/>
  <c r="G117" i="2" s="1"/>
  <c r="F292" i="2"/>
  <c r="G292" i="2" s="1"/>
  <c r="B18" i="2"/>
  <c r="F190" i="2"/>
  <c r="G190" i="2" s="1"/>
  <c r="F82" i="2"/>
  <c r="G82" i="2" s="1"/>
  <c r="F210" i="2"/>
  <c r="G210" i="2" s="1"/>
  <c r="F24" i="2"/>
  <c r="G24" i="2" s="1"/>
  <c r="F195" i="2"/>
  <c r="G195" i="2" s="1"/>
  <c r="F111" i="2"/>
  <c r="G111" i="2" s="1"/>
  <c r="F133" i="2"/>
  <c r="G133" i="2" s="1"/>
  <c r="F304" i="2"/>
  <c r="G304" i="2" s="1"/>
  <c r="F153" i="2"/>
  <c r="G153" i="2" s="1"/>
  <c r="F232" i="2"/>
  <c r="G232" i="2" s="1"/>
  <c r="F65" i="2"/>
  <c r="G65" i="2" s="1"/>
  <c r="F308" i="2"/>
  <c r="G308" i="2" s="1"/>
  <c r="F313" i="2"/>
  <c r="G313" i="2" s="1"/>
  <c r="F172" i="2"/>
  <c r="G172" i="2" s="1"/>
  <c r="F241" i="2"/>
  <c r="G241" i="2" s="1"/>
  <c r="F315" i="2"/>
  <c r="G315" i="2" s="1"/>
  <c r="F25" i="2"/>
  <c r="G25" i="2" s="1"/>
  <c r="F35" i="2"/>
  <c r="G35" i="2" s="1"/>
  <c r="F90" i="2"/>
  <c r="G90" i="2" s="1"/>
  <c r="F134" i="2"/>
  <c r="G134" i="2" s="1"/>
  <c r="F235" i="2"/>
  <c r="G235" i="2" s="1"/>
  <c r="F213" i="2"/>
  <c r="G213" i="2" s="1"/>
  <c r="F233" i="2"/>
  <c r="G233" i="2" s="1"/>
  <c r="F236" i="2"/>
  <c r="G236" i="2" s="1"/>
  <c r="F279" i="2"/>
  <c r="G279" i="2" s="1"/>
  <c r="F289" i="2"/>
  <c r="G289" i="2" s="1"/>
  <c r="F177" i="2"/>
  <c r="G177" i="2" s="1"/>
  <c r="F240" i="2"/>
  <c r="G240" i="2" s="1"/>
  <c r="F301" i="2"/>
  <c r="G301" i="2" s="1"/>
  <c r="F290" i="2"/>
  <c r="G290" i="2" s="1"/>
  <c r="F34" i="2"/>
  <c r="G34" i="2" s="1"/>
  <c r="F78" i="2"/>
  <c r="G78" i="2" s="1"/>
  <c r="G255" i="2"/>
  <c r="G17" i="2"/>
  <c r="G115" i="2"/>
  <c r="G247" i="2"/>
  <c r="G239" i="2"/>
  <c r="G192" i="2"/>
  <c r="G204" i="2"/>
  <c r="G142" i="2"/>
  <c r="G41" i="2"/>
  <c r="G282" i="2"/>
  <c r="G176" i="2"/>
  <c r="G270" i="2"/>
  <c r="G40" i="2"/>
  <c r="G79" i="2"/>
  <c r="G242" i="2"/>
  <c r="G71" i="2"/>
  <c r="G30" i="2"/>
  <c r="H243" i="4" l="1"/>
  <c r="I243" i="4" s="1"/>
  <c r="K243" i="4" s="1"/>
  <c r="F244" i="4"/>
  <c r="J244" i="4" s="1"/>
  <c r="G17" i="3"/>
  <c r="G244" i="4" l="1"/>
  <c r="H244" i="4"/>
  <c r="I244" i="4" s="1"/>
  <c r="K244" i="4" s="1"/>
  <c r="F245" i="4"/>
  <c r="J245" i="4" s="1"/>
  <c r="H17" i="3"/>
  <c r="G245" i="4" l="1"/>
  <c r="H18" i="3"/>
  <c r="G18" i="3"/>
  <c r="H245" i="4" l="1"/>
  <c r="I245" i="4" s="1"/>
  <c r="K245" i="4" s="1"/>
  <c r="F246" i="4"/>
  <c r="J246" i="4" s="1"/>
  <c r="G19" i="3"/>
  <c r="G246" i="4" l="1"/>
  <c r="G20" i="3"/>
  <c r="H19" i="3"/>
  <c r="H246" i="4" l="1"/>
  <c r="I246" i="4" s="1"/>
  <c r="K246" i="4" s="1"/>
  <c r="F247" i="4"/>
  <c r="J247" i="4" s="1"/>
  <c r="H20" i="3"/>
  <c r="G21" i="3" s="1"/>
  <c r="G247" i="4" l="1"/>
  <c r="H21" i="3"/>
  <c r="G22" i="3"/>
  <c r="H247" i="4" l="1"/>
  <c r="I247" i="4" s="1"/>
  <c r="K247" i="4" s="1"/>
  <c r="F248" i="4"/>
  <c r="J248" i="4" s="1"/>
  <c r="H22" i="3"/>
  <c r="G248" i="4" l="1"/>
  <c r="G23" i="3"/>
  <c r="F249" i="4" l="1"/>
  <c r="J249" i="4" s="1"/>
  <c r="H248" i="4"/>
  <c r="I248" i="4" s="1"/>
  <c r="K248" i="4" s="1"/>
  <c r="H23" i="3"/>
  <c r="G249" i="4" l="1"/>
  <c r="G24" i="3"/>
  <c r="F250" i="4" l="1"/>
  <c r="J250" i="4" s="1"/>
  <c r="H249" i="4"/>
  <c r="I249" i="4" s="1"/>
  <c r="K249" i="4" s="1"/>
  <c r="G250" i="4"/>
  <c r="H24" i="3"/>
  <c r="F251" i="4" l="1"/>
  <c r="J251" i="4" s="1"/>
  <c r="H250" i="4"/>
  <c r="I250" i="4" s="1"/>
  <c r="K250" i="4" s="1"/>
  <c r="G251" i="4"/>
  <c r="G25" i="3"/>
  <c r="H251" i="4" l="1"/>
  <c r="I251" i="4" s="1"/>
  <c r="K251" i="4" s="1"/>
  <c r="F252" i="4"/>
  <c r="J252" i="4" s="1"/>
  <c r="G252" i="4"/>
  <c r="G26" i="3"/>
  <c r="H25" i="3"/>
  <c r="H252" i="4" l="1"/>
  <c r="I252" i="4" s="1"/>
  <c r="K252" i="4" s="1"/>
  <c r="F253" i="4"/>
  <c r="J253" i="4" s="1"/>
  <c r="H26" i="3"/>
  <c r="G27" i="3"/>
  <c r="G253" i="4" l="1"/>
  <c r="H253" i="4"/>
  <c r="I253" i="4" s="1"/>
  <c r="K253" i="4" s="1"/>
  <c r="F254" i="4"/>
  <c r="H27" i="3"/>
  <c r="J254" i="4" l="1"/>
  <c r="G254" i="4"/>
  <c r="G28" i="3"/>
  <c r="H254" i="4" l="1"/>
  <c r="I254" i="4" s="1"/>
  <c r="K254" i="4" s="1"/>
  <c r="F255" i="4"/>
  <c r="J255" i="4" s="1"/>
  <c r="H28" i="3"/>
  <c r="G255" i="4" l="1"/>
  <c r="G29" i="3"/>
  <c r="F256" i="4" l="1"/>
  <c r="H255" i="4"/>
  <c r="I255" i="4" s="1"/>
  <c r="K255" i="4" s="1"/>
  <c r="H29" i="3"/>
  <c r="J256" i="4" l="1"/>
  <c r="G256" i="4"/>
  <c r="G30" i="3"/>
  <c r="F257" i="4" l="1"/>
  <c r="J257" i="4" s="1"/>
  <c r="H256" i="4"/>
  <c r="I256" i="4" s="1"/>
  <c r="K256" i="4" s="1"/>
  <c r="G257" i="4"/>
  <c r="H30" i="3"/>
  <c r="H257" i="4" l="1"/>
  <c r="I257" i="4" s="1"/>
  <c r="K257" i="4" s="1"/>
  <c r="F258" i="4"/>
  <c r="G31" i="3"/>
  <c r="J258" i="4" l="1"/>
  <c r="G258" i="4"/>
  <c r="G32" i="3"/>
  <c r="H31" i="3"/>
  <c r="H258" i="4" l="1"/>
  <c r="I258" i="4" s="1"/>
  <c r="K258" i="4" s="1"/>
  <c r="F259" i="4"/>
  <c r="J259" i="4" s="1"/>
  <c r="G259" i="4"/>
  <c r="H259" i="4" s="1"/>
  <c r="I259" i="4" s="1"/>
  <c r="K259" i="4" s="1"/>
  <c r="H32" i="3"/>
  <c r="G33" i="3"/>
  <c r="F260" i="4" l="1"/>
  <c r="J260" i="4" s="1"/>
  <c r="G260" i="4"/>
  <c r="H33" i="3"/>
  <c r="G34" i="3"/>
  <c r="H260" i="4" l="1"/>
  <c r="I260" i="4" s="1"/>
  <c r="K260" i="4" s="1"/>
  <c r="F261" i="4"/>
  <c r="J261" i="4" s="1"/>
  <c r="H34" i="3"/>
  <c r="G261" i="4" l="1"/>
  <c r="H261" i="4"/>
  <c r="I261" i="4" s="1"/>
  <c r="K261" i="4" s="1"/>
  <c r="F262" i="4"/>
  <c r="J262" i="4" s="1"/>
  <c r="G35" i="3"/>
  <c r="G262" i="4" l="1"/>
  <c r="H35" i="3"/>
  <c r="F263" i="4" l="1"/>
  <c r="J263" i="4" s="1"/>
  <c r="G263" i="4"/>
  <c r="H262" i="4"/>
  <c r="I262" i="4" s="1"/>
  <c r="K262" i="4" s="1"/>
  <c r="G36" i="3"/>
  <c r="F264" i="4" l="1"/>
  <c r="J264" i="4" s="1"/>
  <c r="H263" i="4"/>
  <c r="I263" i="4" s="1"/>
  <c r="K263" i="4" s="1"/>
  <c r="G264" i="4"/>
  <c r="H36" i="3"/>
  <c r="F265" i="4" l="1"/>
  <c r="J265" i="4" s="1"/>
  <c r="H264" i="4"/>
  <c r="I264" i="4" s="1"/>
  <c r="K264" i="4" s="1"/>
  <c r="G265" i="4"/>
  <c r="G37" i="3"/>
  <c r="H265" i="4" l="1"/>
  <c r="I265" i="4" s="1"/>
  <c r="K265" i="4" s="1"/>
  <c r="F266" i="4"/>
  <c r="G38" i="3"/>
  <c r="H37" i="3"/>
  <c r="J266" i="4" l="1"/>
  <c r="G266" i="4"/>
  <c r="G39" i="3"/>
  <c r="H38" i="3"/>
  <c r="H266" i="4" l="1"/>
  <c r="I266" i="4" s="1"/>
  <c r="K266" i="4" s="1"/>
  <c r="F267" i="4"/>
  <c r="J267" i="4" s="1"/>
  <c r="H39" i="3"/>
  <c r="G267" i="4" l="1"/>
  <c r="H40" i="3"/>
  <c r="G40" i="3"/>
  <c r="H267" i="4" l="1"/>
  <c r="I267" i="4" s="1"/>
  <c r="K267" i="4" s="1"/>
  <c r="F268" i="4"/>
  <c r="J268" i="4" s="1"/>
  <c r="G41" i="3"/>
  <c r="H41" i="3" s="1"/>
  <c r="G268" i="4" l="1"/>
  <c r="F269" i="4"/>
  <c r="J269" i="4" s="1"/>
  <c r="H268" i="4"/>
  <c r="I268" i="4" s="1"/>
  <c r="K268" i="4" s="1"/>
  <c r="G269" i="4"/>
  <c r="F270" i="4" s="1"/>
  <c r="G42" i="3"/>
  <c r="H269" i="4" l="1"/>
  <c r="I269" i="4" s="1"/>
  <c r="K269" i="4" s="1"/>
  <c r="J270" i="4"/>
  <c r="G270" i="4"/>
  <c r="H42" i="3"/>
  <c r="G43" i="3"/>
  <c r="F271" i="4" l="1"/>
  <c r="J271" i="4" s="1"/>
  <c r="H270" i="4"/>
  <c r="I270" i="4" s="1"/>
  <c r="K270" i="4" s="1"/>
  <c r="G271" i="4"/>
  <c r="H43" i="3"/>
  <c r="F272" i="4" l="1"/>
  <c r="J272" i="4" s="1"/>
  <c r="H271" i="4"/>
  <c r="I271" i="4" s="1"/>
  <c r="K271" i="4" s="1"/>
  <c r="G44" i="3"/>
  <c r="H44" i="3" s="1"/>
  <c r="G272" i="4" l="1"/>
  <c r="H272" i="4" s="1"/>
  <c r="I272" i="4" s="1"/>
  <c r="K272" i="4" s="1"/>
  <c r="H45" i="3"/>
  <c r="G45" i="3"/>
  <c r="F273" i="4" l="1"/>
  <c r="J273" i="4"/>
  <c r="G273" i="4"/>
  <c r="G46" i="3"/>
  <c r="F274" i="4" l="1"/>
  <c r="J274" i="4" s="1"/>
  <c r="H273" i="4"/>
  <c r="I273" i="4" s="1"/>
  <c r="K273" i="4" s="1"/>
  <c r="G274" i="4"/>
  <c r="H46" i="3"/>
  <c r="H274" i="4" l="1"/>
  <c r="I274" i="4" s="1"/>
  <c r="K274" i="4" s="1"/>
  <c r="F275" i="4"/>
  <c r="G47" i="3"/>
  <c r="J275" i="4" l="1"/>
  <c r="G275" i="4"/>
  <c r="H47" i="3"/>
  <c r="H275" i="4" l="1"/>
  <c r="I275" i="4" s="1"/>
  <c r="K275" i="4" s="1"/>
  <c r="F276" i="4"/>
  <c r="J276" i="4" s="1"/>
  <c r="G48" i="3"/>
  <c r="G276" i="4" l="1"/>
  <c r="H48" i="3"/>
  <c r="H276" i="4" l="1"/>
  <c r="I276" i="4" s="1"/>
  <c r="K276" i="4" s="1"/>
  <c r="F277" i="4"/>
  <c r="G49" i="3"/>
  <c r="H49" i="3" s="1"/>
  <c r="J277" i="4" l="1"/>
  <c r="G277" i="4"/>
  <c r="G50" i="3"/>
  <c r="H277" i="4" l="1"/>
  <c r="I277" i="4" s="1"/>
  <c r="K277" i="4" s="1"/>
  <c r="F278" i="4"/>
  <c r="J278" i="4" s="1"/>
  <c r="H50" i="3"/>
  <c r="G278" i="4" l="1"/>
  <c r="G51" i="3"/>
  <c r="H278" i="4" l="1"/>
  <c r="I278" i="4" s="1"/>
  <c r="K278" i="4" s="1"/>
  <c r="F279" i="4"/>
  <c r="J279" i="4" s="1"/>
  <c r="H51" i="3"/>
  <c r="G279" i="4" l="1"/>
  <c r="G52" i="3"/>
  <c r="H279" i="4" l="1"/>
  <c r="I279" i="4" s="1"/>
  <c r="K279" i="4" s="1"/>
  <c r="F280" i="4"/>
  <c r="J280" i="4" s="1"/>
  <c r="H52" i="3"/>
  <c r="G53" i="3" s="1"/>
  <c r="G280" i="4" l="1"/>
  <c r="H53" i="3"/>
  <c r="H280" i="4" l="1"/>
  <c r="I280" i="4" s="1"/>
  <c r="K280" i="4" s="1"/>
  <c r="F281" i="4"/>
  <c r="J281" i="4" s="1"/>
  <c r="G54" i="3"/>
  <c r="G281" i="4" l="1"/>
  <c r="H54" i="3"/>
  <c r="F282" i="4" l="1"/>
  <c r="J282" i="4" s="1"/>
  <c r="H281" i="4"/>
  <c r="I281" i="4" s="1"/>
  <c r="K281" i="4" s="1"/>
  <c r="G282" i="4"/>
  <c r="G55" i="3"/>
  <c r="H55" i="3" s="1"/>
  <c r="F283" i="4" l="1"/>
  <c r="J283" i="4" s="1"/>
  <c r="H282" i="4"/>
  <c r="I282" i="4" s="1"/>
  <c r="K282" i="4" s="1"/>
  <c r="G283" i="4"/>
  <c r="G56" i="3"/>
  <c r="F284" i="4" l="1"/>
  <c r="J284" i="4" s="1"/>
  <c r="H283" i="4"/>
  <c r="I283" i="4" s="1"/>
  <c r="K283" i="4" s="1"/>
  <c r="G284" i="4"/>
  <c r="H56" i="3"/>
  <c r="H284" i="4" l="1"/>
  <c r="I284" i="4" s="1"/>
  <c r="K284" i="4" s="1"/>
  <c r="F285" i="4"/>
  <c r="J285" i="4" s="1"/>
  <c r="G57" i="3"/>
  <c r="G285" i="4" l="1"/>
  <c r="H57" i="3"/>
  <c r="G58" i="3" s="1"/>
  <c r="F286" i="4" l="1"/>
  <c r="J286" i="4" s="1"/>
  <c r="H285" i="4"/>
  <c r="I285" i="4" s="1"/>
  <c r="K285" i="4" s="1"/>
  <c r="G286" i="4"/>
  <c r="H58" i="3"/>
  <c r="F287" i="4" l="1"/>
  <c r="J287" i="4" s="1"/>
  <c r="H286" i="4"/>
  <c r="I286" i="4" s="1"/>
  <c r="K286" i="4" s="1"/>
  <c r="G287" i="4"/>
  <c r="G59" i="3"/>
  <c r="F288" i="4" l="1"/>
  <c r="J288" i="4" s="1"/>
  <c r="G288" i="4"/>
  <c r="H287" i="4"/>
  <c r="I287" i="4" s="1"/>
  <c r="K287" i="4" s="1"/>
  <c r="H59" i="3"/>
  <c r="G60" i="3" s="1"/>
  <c r="F289" i="4" l="1"/>
  <c r="J289" i="4" s="1"/>
  <c r="H288" i="4"/>
  <c r="I288" i="4" s="1"/>
  <c r="K288" i="4" s="1"/>
  <c r="G289" i="4"/>
  <c r="H60" i="3"/>
  <c r="G61" i="3" s="1"/>
  <c r="H289" i="4" l="1"/>
  <c r="I289" i="4" s="1"/>
  <c r="K289" i="4" s="1"/>
  <c r="F290" i="4"/>
  <c r="H61" i="3"/>
  <c r="J290" i="4" l="1"/>
  <c r="G290" i="4"/>
  <c r="G62" i="3"/>
  <c r="F291" i="4" l="1"/>
  <c r="H290" i="4"/>
  <c r="I290" i="4" s="1"/>
  <c r="K290" i="4" s="1"/>
  <c r="H62" i="3"/>
  <c r="J291" i="4" l="1"/>
  <c r="G291" i="4"/>
  <c r="H63" i="3"/>
  <c r="G63" i="3"/>
  <c r="H291" i="4" l="1"/>
  <c r="I291" i="4" s="1"/>
  <c r="K291" i="4" s="1"/>
  <c r="F292" i="4"/>
  <c r="J292" i="4" s="1"/>
  <c r="H64" i="3"/>
  <c r="G64" i="3"/>
  <c r="G292" i="4" l="1"/>
  <c r="G65" i="3"/>
  <c r="H65" i="3" s="1"/>
  <c r="F293" i="4" l="1"/>
  <c r="J293" i="4" s="1"/>
  <c r="H292" i="4"/>
  <c r="I292" i="4" s="1"/>
  <c r="K292" i="4" s="1"/>
  <c r="G293" i="4"/>
  <c r="H66" i="3"/>
  <c r="G66" i="3"/>
  <c r="F294" i="4" l="1"/>
  <c r="H293" i="4"/>
  <c r="I293" i="4" s="1"/>
  <c r="K293" i="4" s="1"/>
  <c r="G67" i="3"/>
  <c r="J294" i="4" l="1"/>
  <c r="G294" i="4"/>
  <c r="H67" i="3"/>
  <c r="G68" i="3" s="1"/>
  <c r="F295" i="4" l="1"/>
  <c r="H294" i="4"/>
  <c r="I294" i="4" s="1"/>
  <c r="K294" i="4" s="1"/>
  <c r="H68" i="3"/>
  <c r="G295" i="4" l="1"/>
  <c r="J295" i="4"/>
  <c r="G69" i="3"/>
  <c r="F296" i="4" l="1"/>
  <c r="H295" i="4"/>
  <c r="I295" i="4" s="1"/>
  <c r="K295" i="4" s="1"/>
  <c r="H69" i="3"/>
  <c r="G296" i="4" l="1"/>
  <c r="J296" i="4"/>
  <c r="G70" i="3"/>
  <c r="H70" i="3" s="1"/>
  <c r="F297" i="4" l="1"/>
  <c r="J297" i="4" s="1"/>
  <c r="G297" i="4"/>
  <c r="H296" i="4"/>
  <c r="I296" i="4" s="1"/>
  <c r="K296" i="4" s="1"/>
  <c r="G71" i="3"/>
  <c r="H297" i="4" l="1"/>
  <c r="I297" i="4" s="1"/>
  <c r="K297" i="4" s="1"/>
  <c r="F298" i="4"/>
  <c r="G72" i="3"/>
  <c r="H71" i="3"/>
  <c r="J298" i="4" l="1"/>
  <c r="G298" i="4"/>
  <c r="H72" i="3"/>
  <c r="H298" i="4" l="1"/>
  <c r="I298" i="4" s="1"/>
  <c r="K298" i="4" s="1"/>
  <c r="F299" i="4"/>
  <c r="J299" i="4" s="1"/>
  <c r="G73" i="3"/>
  <c r="G299" i="4" l="1"/>
  <c r="H73" i="3"/>
  <c r="F300" i="4" l="1"/>
  <c r="H299" i="4"/>
  <c r="I299" i="4" s="1"/>
  <c r="K299" i="4" s="1"/>
  <c r="G74" i="3"/>
  <c r="H74" i="3" s="1"/>
  <c r="J300" i="4" l="1"/>
  <c r="G300" i="4"/>
  <c r="G75" i="3"/>
  <c r="F301" i="4" l="1"/>
  <c r="J301" i="4" s="1"/>
  <c r="G301" i="4"/>
  <c r="H300" i="4"/>
  <c r="I300" i="4" s="1"/>
  <c r="K300" i="4" s="1"/>
  <c r="H75" i="3"/>
  <c r="F302" i="4" l="1"/>
  <c r="J302" i="4" s="1"/>
  <c r="H301" i="4"/>
  <c r="I301" i="4" s="1"/>
  <c r="K301" i="4" s="1"/>
  <c r="G302" i="4"/>
  <c r="G76" i="3"/>
  <c r="F303" i="4" l="1"/>
  <c r="H302" i="4"/>
  <c r="I302" i="4" s="1"/>
  <c r="K302" i="4" s="1"/>
  <c r="H76" i="3"/>
  <c r="J303" i="4" l="1"/>
  <c r="G303" i="4"/>
  <c r="G77" i="3"/>
  <c r="H303" i="4" l="1"/>
  <c r="I303" i="4" s="1"/>
  <c r="K303" i="4" s="1"/>
  <c r="F304" i="4"/>
  <c r="J304" i="4" s="1"/>
  <c r="G78" i="3"/>
  <c r="H77" i="3"/>
  <c r="G304" i="4" l="1"/>
  <c r="G79" i="3"/>
  <c r="H78" i="3"/>
  <c r="F305" i="4" l="1"/>
  <c r="J305" i="4" s="1"/>
  <c r="H304" i="4"/>
  <c r="I304" i="4" s="1"/>
  <c r="K304" i="4" s="1"/>
  <c r="G305" i="4"/>
  <c r="H79" i="3"/>
  <c r="F306" i="4" l="1"/>
  <c r="J306" i="4" s="1"/>
  <c r="H305" i="4"/>
  <c r="I305" i="4" s="1"/>
  <c r="K305" i="4" s="1"/>
  <c r="G306" i="4"/>
  <c r="G80" i="3"/>
  <c r="F307" i="4" l="1"/>
  <c r="J307" i="4" s="1"/>
  <c r="G307" i="4"/>
  <c r="H306" i="4"/>
  <c r="I306" i="4" s="1"/>
  <c r="K306" i="4" s="1"/>
  <c r="H80" i="3"/>
  <c r="F308" i="4" l="1"/>
  <c r="J308" i="4" s="1"/>
  <c r="H307" i="4"/>
  <c r="I307" i="4" s="1"/>
  <c r="K307" i="4" s="1"/>
  <c r="G308" i="4"/>
  <c r="G81" i="3"/>
  <c r="F309" i="4" l="1"/>
  <c r="J309" i="4" s="1"/>
  <c r="H308" i="4"/>
  <c r="I308" i="4" s="1"/>
  <c r="K308" i="4" s="1"/>
  <c r="G309" i="4"/>
  <c r="G82" i="3"/>
  <c r="H81" i="3"/>
  <c r="F310" i="4" l="1"/>
  <c r="H309" i="4"/>
  <c r="I309" i="4" s="1"/>
  <c r="K309" i="4" s="1"/>
  <c r="H82" i="3"/>
  <c r="G83" i="3" s="1"/>
  <c r="J310" i="4" l="1"/>
  <c r="G310" i="4"/>
  <c r="H310" i="4" s="1"/>
  <c r="I310" i="4" s="1"/>
  <c r="K310" i="4" s="1"/>
  <c r="G84" i="3"/>
  <c r="H83" i="3"/>
  <c r="H84" i="3" l="1"/>
  <c r="G85" i="3" s="1"/>
  <c r="H85" i="3" l="1"/>
  <c r="G86" i="3" l="1"/>
  <c r="H86" i="3" l="1"/>
  <c r="G87" i="3" s="1"/>
  <c r="H87" i="3" l="1"/>
  <c r="G88" i="3" l="1"/>
  <c r="H88" i="3" s="1"/>
  <c r="G89" i="3" l="1"/>
  <c r="G90" i="3" l="1"/>
  <c r="H89" i="3"/>
  <c r="H90" i="3" l="1"/>
  <c r="G91" i="3" l="1"/>
  <c r="H91" i="3" l="1"/>
  <c r="G92" i="3" s="1"/>
  <c r="H92" i="3" l="1"/>
  <c r="G93" i="3" l="1"/>
  <c r="H93" i="3" l="1"/>
  <c r="G94" i="3" l="1"/>
  <c r="H94" i="3" l="1"/>
  <c r="G95" i="3" s="1"/>
  <c r="H95" i="3" l="1"/>
  <c r="G96" i="3" s="1"/>
  <c r="H96" i="3" l="1"/>
  <c r="G97" i="3" l="1"/>
  <c r="H97" i="3" l="1"/>
  <c r="G98" i="3" l="1"/>
  <c r="H98" i="3" s="1"/>
  <c r="G99" i="3" l="1"/>
  <c r="H99" i="3" l="1"/>
  <c r="G100" i="3" l="1"/>
  <c r="H100" i="3" l="1"/>
  <c r="G101" i="3" s="1"/>
  <c r="H101" i="3" l="1"/>
  <c r="G102" i="3" l="1"/>
  <c r="H102" i="3" s="1"/>
  <c r="G103" i="3" l="1"/>
  <c r="H103" i="3" l="1"/>
  <c r="G104" i="3" l="1"/>
  <c r="H104" i="3" s="1"/>
  <c r="H105" i="3" l="1"/>
  <c r="G105" i="3"/>
  <c r="H106" i="3" l="1"/>
  <c r="G106" i="3"/>
  <c r="G107" i="3" l="1"/>
  <c r="G108" i="3" l="1"/>
  <c r="H107" i="3"/>
  <c r="G109" i="3" l="1"/>
  <c r="H108" i="3"/>
  <c r="G110" i="3" l="1"/>
  <c r="H110" i="3" s="1"/>
  <c r="H109" i="3"/>
  <c r="G111" i="3" l="1"/>
  <c r="H111" i="3" l="1"/>
  <c r="G112" i="3" l="1"/>
  <c r="H112" i="3" l="1"/>
  <c r="G113" i="3" l="1"/>
  <c r="H113" i="3" l="1"/>
  <c r="G114" i="3" l="1"/>
  <c r="H114" i="3" s="1"/>
  <c r="B1" i="2"/>
  <c r="B20" i="2"/>
  <c r="B21" i="2"/>
  <c r="B22" i="2"/>
  <c r="B23" i="2"/>
  <c r="B24" i="2"/>
  <c r="B1" i="1"/>
  <c r="B17" i="1"/>
  <c r="B18" i="1"/>
  <c r="B19" i="1"/>
  <c r="B20" i="1"/>
  <c r="B21" i="1"/>
  <c r="B22" i="1"/>
  <c r="B1" i="3"/>
  <c r="B17" i="3"/>
  <c r="B18" i="3"/>
  <c r="B19" i="3"/>
  <c r="B20" i="3"/>
  <c r="B21" i="3"/>
  <c r="B22" i="3"/>
</calcChain>
</file>

<file path=xl/sharedStrings.xml><?xml version="1.0" encoding="utf-8"?>
<sst xmlns="http://schemas.openxmlformats.org/spreadsheetml/2006/main" count="84" uniqueCount="46">
  <si>
    <t>Mass m =</t>
  </si>
  <si>
    <t>Spring constant k =</t>
  </si>
  <si>
    <t>dt =</t>
  </si>
  <si>
    <t>Count =</t>
  </si>
  <si>
    <t xml:space="preserve">alpha = </t>
  </si>
  <si>
    <t>beta =</t>
  </si>
  <si>
    <t>current velocity v =</t>
  </si>
  <si>
    <t>current position x =</t>
  </si>
  <si>
    <t>next position =</t>
  </si>
  <si>
    <t>next velocity =</t>
  </si>
  <si>
    <t>time t =</t>
  </si>
  <si>
    <t>Modulo time =</t>
  </si>
  <si>
    <t xml:space="preserve">Amplitude A = </t>
  </si>
  <si>
    <t>index i</t>
  </si>
  <si>
    <t>t = i dt</t>
  </si>
  <si>
    <r>
      <t>x = A cos(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t +</t>
    </r>
    <r>
      <rPr>
        <sz val="11"/>
        <color theme="1"/>
        <rFont val="Symbol"/>
        <family val="1"/>
        <charset val="2"/>
      </rPr>
      <t xml:space="preserve"> f</t>
    </r>
    <r>
      <rPr>
        <sz val="11"/>
        <color theme="1"/>
        <rFont val="Calibri"/>
        <family val="2"/>
        <scheme val="minor"/>
      </rPr>
      <t>)</t>
    </r>
  </si>
  <si>
    <r>
      <t xml:space="preserve">Phase angle </t>
    </r>
    <r>
      <rPr>
        <sz val="11"/>
        <color theme="1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</si>
  <si>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Angular frequency 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 xml:space="preserve"> =</t>
    </r>
  </si>
  <si>
    <r>
      <t>Initital position 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</si>
  <si>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r>
      <t>Initial velocity 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</si>
  <si>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t>Damping b =</t>
  </si>
  <si>
    <r>
      <t xml:space="preserve">gamma </t>
    </r>
    <r>
      <rPr>
        <sz val="11"/>
        <color theme="1"/>
        <rFont val="Symbol"/>
        <family val="1"/>
        <charset val="2"/>
      </rPr>
      <t xml:space="preserve">g </t>
    </r>
    <r>
      <rPr>
        <sz val="11"/>
        <color theme="1"/>
        <rFont val="Calibri"/>
        <family val="2"/>
        <scheme val="minor"/>
      </rPr>
      <t>=</t>
    </r>
  </si>
  <si>
    <r>
      <t>w</t>
    </r>
    <r>
      <rPr>
        <sz val="11"/>
        <color theme="1"/>
        <rFont val="Calibri"/>
        <family val="2"/>
        <scheme val="minor"/>
      </rPr>
      <t>' =</t>
    </r>
  </si>
  <si>
    <r>
      <t>x=Aexp(-</t>
    </r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t)cos(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't+</t>
    </r>
    <r>
      <rPr>
        <sz val="11"/>
        <color theme="1"/>
        <rFont val="Symbol"/>
        <family val="1"/>
        <charset val="2"/>
      </rPr>
      <t>f)</t>
    </r>
  </si>
  <si>
    <t>Option =</t>
  </si>
  <si>
    <t xml:space="preserve">x </t>
  </si>
  <si>
    <t>v</t>
  </si>
  <si>
    <t>Time t</t>
  </si>
  <si>
    <t>Voltage (V)</t>
  </si>
  <si>
    <t>L =</t>
  </si>
  <si>
    <t>Henry</t>
  </si>
  <si>
    <t>C =</t>
  </si>
  <si>
    <t>Farad</t>
  </si>
  <si>
    <t>R =</t>
  </si>
  <si>
    <t>Ohm</t>
  </si>
  <si>
    <t>Delta t =</t>
  </si>
  <si>
    <t>a =</t>
  </si>
  <si>
    <t>b =</t>
  </si>
  <si>
    <t>index</t>
  </si>
  <si>
    <t>Time t (s)</t>
  </si>
  <si>
    <t>Current I</t>
  </si>
  <si>
    <t>Charge Q</t>
  </si>
  <si>
    <t>Vc</t>
  </si>
  <si>
    <t>Ec</t>
  </si>
  <si>
    <t>EL</t>
  </si>
  <si>
    <t>E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</si>
</sst>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left"/>
    </xf>
    <xf numFmtId="11" fontId="0" fillId="0" borderId="0" xfId="0" applyNumberFormat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Displacement as a function of time</a:t>
            </a:r>
          </a:p>
        </c:rich>
      </c:tx>
      <c:layout>
        <c:manualLayout>
          <c:xMode val="edge"/>
          <c:yMode val="edge"/>
          <c:x val="0.23206709760358296"/>
          <c:y val="3.5294117647058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2360131250875"/>
          <c:y val="0.15329408776464612"/>
          <c:w val="0.82683551652817588"/>
          <c:h val="0.7517841593330245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 damping'!$E$14:$E$114</c:f>
              <c:numCache>
                <c:formatCode>General</c:formatCode>
                <c:ptCount val="101"/>
                <c:pt idx="0">
                  <c:v>0</c:v>
                </c:pt>
                <c:pt idx="1">
                  <c:v>8.8857658763167327E-2</c:v>
                </c:pt>
                <c:pt idx="2">
                  <c:v>0.17771531752633465</c:v>
                </c:pt>
                <c:pt idx="3">
                  <c:v>0.26657297628950199</c:v>
                </c:pt>
                <c:pt idx="4">
                  <c:v>0.35543063505266931</c:v>
                </c:pt>
                <c:pt idx="5">
                  <c:v>0.44428829381583662</c:v>
                </c:pt>
                <c:pt idx="6">
                  <c:v>0.53314595257900399</c:v>
                </c:pt>
                <c:pt idx="7">
                  <c:v>0.6220036113421713</c:v>
                </c:pt>
                <c:pt idx="8">
                  <c:v>0.71086127010533862</c:v>
                </c:pt>
                <c:pt idx="9">
                  <c:v>0.79971892886850593</c:v>
                </c:pt>
                <c:pt idx="10">
                  <c:v>0.88857658763167324</c:v>
                </c:pt>
                <c:pt idx="11">
                  <c:v>0.97743424639484056</c:v>
                </c:pt>
                <c:pt idx="12">
                  <c:v>1.066291905158008</c:v>
                </c:pt>
                <c:pt idx="13">
                  <c:v>1.1551495639211753</c:v>
                </c:pt>
                <c:pt idx="14">
                  <c:v>1.2440072226843426</c:v>
                </c:pt>
                <c:pt idx="15">
                  <c:v>1.3328648814475099</c:v>
                </c:pt>
                <c:pt idx="16">
                  <c:v>1.4217225402106772</c:v>
                </c:pt>
                <c:pt idx="17">
                  <c:v>1.5105801989738445</c:v>
                </c:pt>
                <c:pt idx="18">
                  <c:v>1.5994378577370119</c:v>
                </c:pt>
                <c:pt idx="19">
                  <c:v>1.6882955165001792</c:v>
                </c:pt>
                <c:pt idx="20">
                  <c:v>1.7771531752633465</c:v>
                </c:pt>
                <c:pt idx="21">
                  <c:v>1.8660108340265138</c:v>
                </c:pt>
                <c:pt idx="22">
                  <c:v>1.9548684927896811</c:v>
                </c:pt>
                <c:pt idx="23">
                  <c:v>2.0437261515528484</c:v>
                </c:pt>
                <c:pt idx="24">
                  <c:v>2.132583810316016</c:v>
                </c:pt>
                <c:pt idx="25">
                  <c:v>2.2214414690791831</c:v>
                </c:pt>
                <c:pt idx="26">
                  <c:v>2.3102991278423506</c:v>
                </c:pt>
                <c:pt idx="27">
                  <c:v>2.3991567866055177</c:v>
                </c:pt>
                <c:pt idx="28">
                  <c:v>2.4880144453686852</c:v>
                </c:pt>
                <c:pt idx="29">
                  <c:v>2.5768721041318523</c:v>
                </c:pt>
                <c:pt idx="30">
                  <c:v>2.6657297628950198</c:v>
                </c:pt>
                <c:pt idx="31">
                  <c:v>2.7545874216581869</c:v>
                </c:pt>
                <c:pt idx="32">
                  <c:v>2.8434450804213545</c:v>
                </c:pt>
                <c:pt idx="33">
                  <c:v>2.932302739184522</c:v>
                </c:pt>
                <c:pt idx="34">
                  <c:v>3.0211603979476891</c:v>
                </c:pt>
                <c:pt idx="35">
                  <c:v>3.1100180567108566</c:v>
                </c:pt>
                <c:pt idx="36">
                  <c:v>3.1988757154740237</c:v>
                </c:pt>
                <c:pt idx="37">
                  <c:v>3.2877333742371913</c:v>
                </c:pt>
                <c:pt idx="38">
                  <c:v>3.3765910330003583</c:v>
                </c:pt>
                <c:pt idx="39">
                  <c:v>3.4654486917635259</c:v>
                </c:pt>
                <c:pt idx="40">
                  <c:v>3.554306350526693</c:v>
                </c:pt>
                <c:pt idx="41">
                  <c:v>3.6431640092898605</c:v>
                </c:pt>
                <c:pt idx="42">
                  <c:v>3.7320216680530276</c:v>
                </c:pt>
                <c:pt idx="43">
                  <c:v>3.8208793268161951</c:v>
                </c:pt>
                <c:pt idx="44">
                  <c:v>3.9097369855793622</c:v>
                </c:pt>
                <c:pt idx="45">
                  <c:v>3.9985946443425298</c:v>
                </c:pt>
                <c:pt idx="46">
                  <c:v>4.0874523031056968</c:v>
                </c:pt>
                <c:pt idx="47">
                  <c:v>4.1763099618688644</c:v>
                </c:pt>
                <c:pt idx="48">
                  <c:v>4.2651676206320319</c:v>
                </c:pt>
                <c:pt idx="49">
                  <c:v>4.3540252793951995</c:v>
                </c:pt>
                <c:pt idx="50">
                  <c:v>4.4428829381583661</c:v>
                </c:pt>
                <c:pt idx="51">
                  <c:v>4.5317405969215336</c:v>
                </c:pt>
                <c:pt idx="52">
                  <c:v>4.6205982556847012</c:v>
                </c:pt>
                <c:pt idx="53">
                  <c:v>4.7094559144478687</c:v>
                </c:pt>
                <c:pt idx="54">
                  <c:v>4.7983135732110354</c:v>
                </c:pt>
                <c:pt idx="55">
                  <c:v>4.8871712319742029</c:v>
                </c:pt>
                <c:pt idx="56">
                  <c:v>4.9760288907373704</c:v>
                </c:pt>
                <c:pt idx="57">
                  <c:v>5.064886549500538</c:v>
                </c:pt>
                <c:pt idx="58">
                  <c:v>5.1537442082637046</c:v>
                </c:pt>
                <c:pt idx="59">
                  <c:v>5.2426018670268721</c:v>
                </c:pt>
                <c:pt idx="60">
                  <c:v>5.3314595257900397</c:v>
                </c:pt>
                <c:pt idx="61">
                  <c:v>5.4203171845532072</c:v>
                </c:pt>
                <c:pt idx="62">
                  <c:v>5.5091748433163739</c:v>
                </c:pt>
                <c:pt idx="63">
                  <c:v>5.5980325020795414</c:v>
                </c:pt>
                <c:pt idx="64">
                  <c:v>5.6868901608427089</c:v>
                </c:pt>
                <c:pt idx="65">
                  <c:v>5.7757478196058765</c:v>
                </c:pt>
                <c:pt idx="66">
                  <c:v>5.864605478369044</c:v>
                </c:pt>
                <c:pt idx="67">
                  <c:v>5.9534631371322106</c:v>
                </c:pt>
                <c:pt idx="68">
                  <c:v>6.0423207958953782</c:v>
                </c:pt>
                <c:pt idx="69">
                  <c:v>6.1311784546585457</c:v>
                </c:pt>
                <c:pt idx="70">
                  <c:v>6.2200361134217133</c:v>
                </c:pt>
                <c:pt idx="71">
                  <c:v>6.3088937721848799</c:v>
                </c:pt>
                <c:pt idx="72">
                  <c:v>6.3977514309480474</c:v>
                </c:pt>
                <c:pt idx="73">
                  <c:v>6.486609089711215</c:v>
                </c:pt>
                <c:pt idx="74">
                  <c:v>6.5754667484743825</c:v>
                </c:pt>
                <c:pt idx="75">
                  <c:v>6.6643244072375492</c:v>
                </c:pt>
                <c:pt idx="76">
                  <c:v>6.7531820660007167</c:v>
                </c:pt>
                <c:pt idx="77">
                  <c:v>6.8420397247638842</c:v>
                </c:pt>
                <c:pt idx="78">
                  <c:v>6.9308973835270518</c:v>
                </c:pt>
                <c:pt idx="79">
                  <c:v>7.0197550422902184</c:v>
                </c:pt>
                <c:pt idx="80">
                  <c:v>7.1086127010533859</c:v>
                </c:pt>
                <c:pt idx="81">
                  <c:v>7.1974703598165535</c:v>
                </c:pt>
                <c:pt idx="82">
                  <c:v>7.286328018579721</c:v>
                </c:pt>
                <c:pt idx="83">
                  <c:v>7.3751856773428885</c:v>
                </c:pt>
                <c:pt idx="84">
                  <c:v>7.4640433361060552</c:v>
                </c:pt>
                <c:pt idx="85">
                  <c:v>7.5529009948692227</c:v>
                </c:pt>
                <c:pt idx="86">
                  <c:v>7.6417586536323903</c:v>
                </c:pt>
                <c:pt idx="87">
                  <c:v>7.7306163123955578</c:v>
                </c:pt>
                <c:pt idx="88">
                  <c:v>7.8194739711587244</c:v>
                </c:pt>
                <c:pt idx="89">
                  <c:v>7.908331629921892</c:v>
                </c:pt>
                <c:pt idx="90">
                  <c:v>7.9971892886850595</c:v>
                </c:pt>
                <c:pt idx="91">
                  <c:v>8.0860469474482262</c:v>
                </c:pt>
                <c:pt idx="92">
                  <c:v>8.1749046062113937</c:v>
                </c:pt>
                <c:pt idx="93">
                  <c:v>8.2637622649745612</c:v>
                </c:pt>
                <c:pt idx="94">
                  <c:v>8.3526199237377288</c:v>
                </c:pt>
                <c:pt idx="95">
                  <c:v>8.4414775825008963</c:v>
                </c:pt>
                <c:pt idx="96">
                  <c:v>8.5303352412640638</c:v>
                </c:pt>
                <c:pt idx="97">
                  <c:v>8.6191929000272314</c:v>
                </c:pt>
                <c:pt idx="98">
                  <c:v>8.7080505587903989</c:v>
                </c:pt>
                <c:pt idx="99">
                  <c:v>8.7969082175535647</c:v>
                </c:pt>
                <c:pt idx="100">
                  <c:v>8.8857658763167322</c:v>
                </c:pt>
              </c:numCache>
            </c:numRef>
          </c:xVal>
          <c:yVal>
            <c:numRef>
              <c:f>'No damping'!$F$14:$F$114</c:f>
              <c:numCache>
                <c:formatCode>General</c:formatCode>
                <c:ptCount val="101"/>
                <c:pt idx="0">
                  <c:v>0.2</c:v>
                </c:pt>
                <c:pt idx="1">
                  <c:v>0.22624510697769665</c:v>
                </c:pt>
                <c:pt idx="2">
                  <c:v>0.25159732787970968</c:v>
                </c:pt>
                <c:pt idx="3">
                  <c:v>0.27595660907246716</c:v>
                </c:pt>
                <c:pt idx="4">
                  <c:v>0.29922681560179798</c:v>
                </c:pt>
                <c:pt idx="5">
                  <c:v>0.3213161105936771</c:v>
                </c:pt>
                <c:pt idx="6">
                  <c:v>0.34213731769241046</c:v>
                </c:pt>
                <c:pt idx="7">
                  <c:v>0.36160826510588417</c:v>
                </c:pt>
                <c:pt idx="8">
                  <c:v>0.37965210990008691</c:v>
                </c:pt>
                <c:pt idx="9">
                  <c:v>0.3961976412630645</c:v>
                </c:pt>
                <c:pt idx="10">
                  <c:v>0.41117956154146157</c:v>
                </c:pt>
                <c:pt idx="11">
                  <c:v>0.4245387439405276</c:v>
                </c:pt>
                <c:pt idx="12">
                  <c:v>0.43622246587056329</c:v>
                </c:pt>
                <c:pt idx="13">
                  <c:v>0.44618461701889572</c:v>
                </c:pt>
                <c:pt idx="14">
                  <c:v>0.45438588132621627</c:v>
                </c:pt>
                <c:pt idx="15">
                  <c:v>0.46079389214910521</c:v>
                </c:pt>
                <c:pt idx="16">
                  <c:v>0.4653833599963863</c:v>
                </c:pt>
                <c:pt idx="17">
                  <c:v>0.46813617233519478</c:v>
                </c:pt>
                <c:pt idx="18">
                  <c:v>0.46904146507286959</c:v>
                </c:pt>
                <c:pt idx="19">
                  <c:v>0.46809566543256415</c:v>
                </c:pt>
                <c:pt idx="20">
                  <c:v>0.46530250605336387</c:v>
                </c:pt>
                <c:pt idx="21">
                  <c:v>0.46067301025926544</c:v>
                </c:pt>
                <c:pt idx="22">
                  <c:v>0.45422544855515262</c:v>
                </c:pt>
                <c:pt idx="23">
                  <c:v>0.44598526652146092</c:v>
                </c:pt>
                <c:pt idx="24">
                  <c:v>0.4359849843920961</c:v>
                </c:pt>
                <c:pt idx="25">
                  <c:v>0.42426406871192851</c:v>
                </c:pt>
                <c:pt idx="26">
                  <c:v>0.41086877658037069</c:v>
                </c:pt>
                <c:pt idx="27">
                  <c:v>0.39585197309573916</c:v>
                </c:pt>
                <c:pt idx="28">
                  <c:v>0.37927292272086277</c:v>
                </c:pt>
                <c:pt idx="29">
                  <c:v>0.36119705539332353</c:v>
                </c:pt>
                <c:pt idx="30">
                  <c:v>0.34169570830338492</c:v>
                </c:pt>
                <c:pt idx="31">
                  <c:v>0.32084584435869296</c:v>
                </c:pt>
                <c:pt idx="32">
                  <c:v>0.29872974844684047</c:v>
                </c:pt>
                <c:pt idx="33">
                  <c:v>0.27543470269450859</c:v>
                </c:pt>
                <c:pt idx="34">
                  <c:v>0.25105264200478761</c:v>
                </c:pt>
                <c:pt idx="35">
                  <c:v>0.22567979123211582</c:v>
                </c:pt>
                <c:pt idx="36">
                  <c:v>0.19941628542674036</c:v>
                </c:pt>
                <c:pt idx="37">
                  <c:v>0.17236577464741998</c:v>
                </c:pt>
                <c:pt idx="38">
                  <c:v>0.14463501490199859</c:v>
                </c:pt>
                <c:pt idx="39">
                  <c:v>0.11633344683021174</c:v>
                </c:pt>
                <c:pt idx="40">
                  <c:v>8.7572763791482419E-2</c:v>
                </c:pt>
                <c:pt idx="41">
                  <c:v>5.8466471062258232E-2</c:v>
                </c:pt>
                <c:pt idx="42">
                  <c:v>2.9129437882541388E-2</c:v>
                </c:pt>
                <c:pt idx="43">
                  <c:v>-3.225558805237606E-4</c:v>
                </c:pt>
                <c:pt idx="44">
                  <c:v>-2.9773276662890247E-2</c:v>
                </c:pt>
                <c:pt idx="45">
                  <c:v>-5.9106495924384564E-2</c:v>
                </c:pt>
                <c:pt idx="46">
                  <c:v>-8.8206448849654534E-2</c:v>
                </c:pt>
                <c:pt idx="47">
                  <c:v>-0.11695829121900841</c:v>
                </c:pt>
                <c:pt idx="48">
                  <c:v>-0.14524855264608169</c:v>
                </c:pt>
                <c:pt idx="49">
                  <c:v>-0.17296558439361234</c:v>
                </c:pt>
                <c:pt idx="50">
                  <c:v>-0.20000000000000015</c:v>
                </c:pt>
                <c:pt idx="51">
                  <c:v>-0.22624510697769679</c:v>
                </c:pt>
                <c:pt idx="52">
                  <c:v>-0.25159732787970995</c:v>
                </c:pt>
                <c:pt idx="53">
                  <c:v>-0.27595660907246738</c:v>
                </c:pt>
                <c:pt idx="54">
                  <c:v>-0.29922681560179798</c:v>
                </c:pt>
                <c:pt idx="55">
                  <c:v>-0.32131611059367715</c:v>
                </c:pt>
                <c:pt idx="56">
                  <c:v>-0.34213731769241057</c:v>
                </c:pt>
                <c:pt idx="57">
                  <c:v>-0.36160826510588434</c:v>
                </c:pt>
                <c:pt idx="58">
                  <c:v>-0.37965210990008691</c:v>
                </c:pt>
                <c:pt idx="59">
                  <c:v>-0.39619764126306456</c:v>
                </c:pt>
                <c:pt idx="60">
                  <c:v>-0.41117956154146162</c:v>
                </c:pt>
                <c:pt idx="61">
                  <c:v>-0.42453874394052765</c:v>
                </c:pt>
                <c:pt idx="62">
                  <c:v>-0.43622246587056329</c:v>
                </c:pt>
                <c:pt idx="63">
                  <c:v>-0.44618461701889572</c:v>
                </c:pt>
                <c:pt idx="64">
                  <c:v>-0.45438588132621627</c:v>
                </c:pt>
                <c:pt idx="65">
                  <c:v>-0.46079389214910532</c:v>
                </c:pt>
                <c:pt idx="66">
                  <c:v>-0.46538335999638636</c:v>
                </c:pt>
                <c:pt idx="67">
                  <c:v>-0.46813617233519478</c:v>
                </c:pt>
                <c:pt idx="68">
                  <c:v>-0.46904146507286959</c:v>
                </c:pt>
                <c:pt idx="69">
                  <c:v>-0.46809566543256415</c:v>
                </c:pt>
                <c:pt idx="70">
                  <c:v>-0.46530250605336387</c:v>
                </c:pt>
                <c:pt idx="71">
                  <c:v>-0.46067301025926544</c:v>
                </c:pt>
                <c:pt idx="72">
                  <c:v>-0.45422544855515268</c:v>
                </c:pt>
                <c:pt idx="73">
                  <c:v>-0.44598526652146081</c:v>
                </c:pt>
                <c:pt idx="74">
                  <c:v>-0.43598498439209593</c:v>
                </c:pt>
                <c:pt idx="75">
                  <c:v>-0.42426406871192857</c:v>
                </c:pt>
                <c:pt idx="76">
                  <c:v>-0.41086877658037069</c:v>
                </c:pt>
                <c:pt idx="77">
                  <c:v>-0.395851973095739</c:v>
                </c:pt>
                <c:pt idx="78">
                  <c:v>-0.37927292272086266</c:v>
                </c:pt>
                <c:pt idx="79">
                  <c:v>-0.36119705539332347</c:v>
                </c:pt>
                <c:pt idx="80">
                  <c:v>-0.34169570830338469</c:v>
                </c:pt>
                <c:pt idx="81">
                  <c:v>-0.32084584435869279</c:v>
                </c:pt>
                <c:pt idx="82">
                  <c:v>-0.29872974844684042</c:v>
                </c:pt>
                <c:pt idx="83">
                  <c:v>-0.27543470269450865</c:v>
                </c:pt>
                <c:pt idx="84">
                  <c:v>-0.25105264200478777</c:v>
                </c:pt>
                <c:pt idx="85">
                  <c:v>-0.22567979123211551</c:v>
                </c:pt>
                <c:pt idx="86">
                  <c:v>-0.19941628542674003</c:v>
                </c:pt>
                <c:pt idx="87">
                  <c:v>-0.17236577464742003</c:v>
                </c:pt>
                <c:pt idx="88">
                  <c:v>-0.14463501490199865</c:v>
                </c:pt>
                <c:pt idx="89">
                  <c:v>-0.116333446830212</c:v>
                </c:pt>
                <c:pt idx="90">
                  <c:v>-8.7572763791482058E-2</c:v>
                </c:pt>
                <c:pt idx="91">
                  <c:v>-5.8466471062258087E-2</c:v>
                </c:pt>
                <c:pt idx="92">
                  <c:v>-2.9129437882541239E-2</c:v>
                </c:pt>
                <c:pt idx="93">
                  <c:v>3.2255588052370314E-4</c:v>
                </c:pt>
                <c:pt idx="94">
                  <c:v>2.977327666288998E-2</c:v>
                </c:pt>
                <c:pt idx="95">
                  <c:v>5.9106495924384911E-2</c:v>
                </c:pt>
                <c:pt idx="96">
                  <c:v>8.8206448849654881E-2</c:v>
                </c:pt>
                <c:pt idx="97">
                  <c:v>0.11695829121900855</c:v>
                </c:pt>
                <c:pt idx="98">
                  <c:v>0.14524855264608222</c:v>
                </c:pt>
                <c:pt idx="99">
                  <c:v>0.1729655843936119</c:v>
                </c:pt>
                <c:pt idx="100">
                  <c:v>0.20000000000000048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2B4-4634-AAE4-EDF14D9F4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'No damping'!$B$22</c:f>
              <c:numCache>
                <c:formatCode>General</c:formatCode>
                <c:ptCount val="1"/>
                <c:pt idx="0">
                  <c:v>0.44428829381583662</c:v>
                </c:pt>
              </c:numCache>
            </c:numRef>
          </c:xVal>
          <c:yVal>
            <c:numRef>
              <c:f>'No damping'!$B$18</c:f>
              <c:numCache>
                <c:formatCode>General</c:formatCode>
                <c:ptCount val="1"/>
                <c:pt idx="0">
                  <c:v>0.32128081407242137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2B4-4634-AAE4-EDF14D9F4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11672"/>
        <c:axId val="194499544"/>
      </c:scatterChart>
      <c:valAx>
        <c:axId val="194511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99544"/>
        <c:crosses val="autoZero"/>
        <c:crossBetween val="midCat"/>
      </c:valAx>
      <c:valAx>
        <c:axId val="194499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511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</a:t>
            </a:r>
            <a:r>
              <a:rPr lang="en-US" baseline="0"/>
              <a:t> vs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 cap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'LC oscillation expt'!$E$10:$E$310</c:f>
              <c:numCache>
                <c:formatCode>General</c:formatCode>
                <c:ptCount val="301"/>
                <c:pt idx="0">
                  <c:v>0</c:v>
                </c:pt>
                <c:pt idx="1">
                  <c:v>5.169041790760557E-6</c:v>
                </c:pt>
                <c:pt idx="2">
                  <c:v>1.0338083581521114E-5</c:v>
                </c:pt>
                <c:pt idx="3">
                  <c:v>1.5507125372281671E-5</c:v>
                </c:pt>
                <c:pt idx="4">
                  <c:v>2.0676167163042228E-5</c:v>
                </c:pt>
                <c:pt idx="5">
                  <c:v>2.5845208953802785E-5</c:v>
                </c:pt>
                <c:pt idx="6">
                  <c:v>3.1014250744563342E-5</c:v>
                </c:pt>
                <c:pt idx="7">
                  <c:v>3.6183292535323902E-5</c:v>
                </c:pt>
                <c:pt idx="8">
                  <c:v>4.1352334326084456E-5</c:v>
                </c:pt>
                <c:pt idx="9">
                  <c:v>4.6521376116845009E-5</c:v>
                </c:pt>
                <c:pt idx="10">
                  <c:v>5.169041790760557E-5</c:v>
                </c:pt>
                <c:pt idx="11">
                  <c:v>5.685945969836613E-5</c:v>
                </c:pt>
                <c:pt idx="12">
                  <c:v>6.2028501489126684E-5</c:v>
                </c:pt>
                <c:pt idx="13">
                  <c:v>6.7197543279887237E-5</c:v>
                </c:pt>
                <c:pt idx="14">
                  <c:v>7.2366585070647804E-5</c:v>
                </c:pt>
                <c:pt idx="15">
                  <c:v>7.7535626861408358E-5</c:v>
                </c:pt>
                <c:pt idx="16">
                  <c:v>8.2704668652168912E-5</c:v>
                </c:pt>
                <c:pt idx="17">
                  <c:v>8.7873710442929465E-5</c:v>
                </c:pt>
                <c:pt idx="18">
                  <c:v>9.3042752233690019E-5</c:v>
                </c:pt>
                <c:pt idx="19">
                  <c:v>9.8211794024450586E-5</c:v>
                </c:pt>
                <c:pt idx="20">
                  <c:v>1.0338083581521114E-4</c:v>
                </c:pt>
                <c:pt idx="21">
                  <c:v>1.0854987760597169E-4</c:v>
                </c:pt>
                <c:pt idx="22">
                  <c:v>1.1371891939673226E-4</c:v>
                </c:pt>
                <c:pt idx="23">
                  <c:v>1.1888796118749281E-4</c:v>
                </c:pt>
                <c:pt idx="24">
                  <c:v>1.2405700297825337E-4</c:v>
                </c:pt>
                <c:pt idx="25">
                  <c:v>1.2922604476901393E-4</c:v>
                </c:pt>
                <c:pt idx="26">
                  <c:v>1.3439508655977447E-4</c:v>
                </c:pt>
                <c:pt idx="27">
                  <c:v>1.3956412835053504E-4</c:v>
                </c:pt>
                <c:pt idx="28">
                  <c:v>1.4473317014129561E-4</c:v>
                </c:pt>
                <c:pt idx="29">
                  <c:v>1.4990221193205615E-4</c:v>
                </c:pt>
                <c:pt idx="30">
                  <c:v>1.5507125372281672E-4</c:v>
                </c:pt>
                <c:pt idx="31">
                  <c:v>1.6024029551357726E-4</c:v>
                </c:pt>
                <c:pt idx="32">
                  <c:v>1.6540933730433782E-4</c:v>
                </c:pt>
                <c:pt idx="33">
                  <c:v>1.7057837909509839E-4</c:v>
                </c:pt>
                <c:pt idx="34">
                  <c:v>1.7574742088585893E-4</c:v>
                </c:pt>
                <c:pt idx="35">
                  <c:v>1.809164626766195E-4</c:v>
                </c:pt>
                <c:pt idx="36">
                  <c:v>1.8608550446738004E-4</c:v>
                </c:pt>
                <c:pt idx="37">
                  <c:v>1.912545462581406E-4</c:v>
                </c:pt>
                <c:pt idx="38">
                  <c:v>1.9642358804890117E-4</c:v>
                </c:pt>
                <c:pt idx="39">
                  <c:v>2.0159262983966171E-4</c:v>
                </c:pt>
                <c:pt idx="40">
                  <c:v>2.0676167163042228E-4</c:v>
                </c:pt>
                <c:pt idx="41">
                  <c:v>2.1193071342118285E-4</c:v>
                </c:pt>
                <c:pt idx="42">
                  <c:v>2.1709975521194339E-4</c:v>
                </c:pt>
                <c:pt idx="43">
                  <c:v>2.2226879700270395E-4</c:v>
                </c:pt>
                <c:pt idx="44">
                  <c:v>2.2743783879346452E-4</c:v>
                </c:pt>
                <c:pt idx="45">
                  <c:v>2.3260688058422506E-4</c:v>
                </c:pt>
                <c:pt idx="46">
                  <c:v>2.3777592237498563E-4</c:v>
                </c:pt>
                <c:pt idx="47">
                  <c:v>2.4294496416574617E-4</c:v>
                </c:pt>
                <c:pt idx="48">
                  <c:v>2.4811400595650673E-4</c:v>
                </c:pt>
                <c:pt idx="49">
                  <c:v>2.5328304774726727E-4</c:v>
                </c:pt>
                <c:pt idx="50">
                  <c:v>2.5845208953802787E-4</c:v>
                </c:pt>
                <c:pt idx="51">
                  <c:v>2.6362113132878841E-4</c:v>
                </c:pt>
                <c:pt idx="52">
                  <c:v>2.6879017311954895E-4</c:v>
                </c:pt>
                <c:pt idx="53">
                  <c:v>2.7395921491030954E-4</c:v>
                </c:pt>
                <c:pt idx="54">
                  <c:v>2.7912825670107008E-4</c:v>
                </c:pt>
                <c:pt idx="55">
                  <c:v>2.8429729849183062E-4</c:v>
                </c:pt>
                <c:pt idx="56">
                  <c:v>2.8946634028259122E-4</c:v>
                </c:pt>
                <c:pt idx="57">
                  <c:v>2.9463538207335176E-4</c:v>
                </c:pt>
                <c:pt idx="58">
                  <c:v>2.998044238641123E-4</c:v>
                </c:pt>
                <c:pt idx="59">
                  <c:v>3.0497346565487284E-4</c:v>
                </c:pt>
                <c:pt idx="60">
                  <c:v>3.1014250744563343E-4</c:v>
                </c:pt>
                <c:pt idx="61">
                  <c:v>3.1531154923639397E-4</c:v>
                </c:pt>
                <c:pt idx="62">
                  <c:v>3.2048059102715451E-4</c:v>
                </c:pt>
                <c:pt idx="63">
                  <c:v>3.2564963281791511E-4</c:v>
                </c:pt>
                <c:pt idx="64">
                  <c:v>3.3081867460867565E-4</c:v>
                </c:pt>
                <c:pt idx="65">
                  <c:v>3.3598771639943619E-4</c:v>
                </c:pt>
                <c:pt idx="66">
                  <c:v>3.4115675819019678E-4</c:v>
                </c:pt>
                <c:pt idx="67">
                  <c:v>3.4632579998095732E-4</c:v>
                </c:pt>
                <c:pt idx="68">
                  <c:v>3.5149484177171786E-4</c:v>
                </c:pt>
                <c:pt idx="69">
                  <c:v>3.5666388356247846E-4</c:v>
                </c:pt>
                <c:pt idx="70">
                  <c:v>3.61832925353239E-4</c:v>
                </c:pt>
                <c:pt idx="71">
                  <c:v>3.6700196714399954E-4</c:v>
                </c:pt>
                <c:pt idx="72">
                  <c:v>3.7217100893476008E-4</c:v>
                </c:pt>
                <c:pt idx="73">
                  <c:v>3.7734005072552067E-4</c:v>
                </c:pt>
                <c:pt idx="74">
                  <c:v>3.8250909251628121E-4</c:v>
                </c:pt>
                <c:pt idx="75">
                  <c:v>3.8767813430704175E-4</c:v>
                </c:pt>
                <c:pt idx="76">
                  <c:v>3.9284717609780234E-4</c:v>
                </c:pt>
                <c:pt idx="77">
                  <c:v>3.9801621788856288E-4</c:v>
                </c:pt>
                <c:pt idx="78">
                  <c:v>4.0318525967932342E-4</c:v>
                </c:pt>
                <c:pt idx="79">
                  <c:v>4.0835430147008402E-4</c:v>
                </c:pt>
                <c:pt idx="80">
                  <c:v>4.1352334326084456E-4</c:v>
                </c:pt>
                <c:pt idx="81">
                  <c:v>4.186923850516051E-4</c:v>
                </c:pt>
                <c:pt idx="82">
                  <c:v>4.2386142684236569E-4</c:v>
                </c:pt>
                <c:pt idx="83">
                  <c:v>4.2903046863312623E-4</c:v>
                </c:pt>
                <c:pt idx="84">
                  <c:v>4.3419951042388677E-4</c:v>
                </c:pt>
                <c:pt idx="85">
                  <c:v>4.3936855221464737E-4</c:v>
                </c:pt>
                <c:pt idx="86">
                  <c:v>4.4453759400540791E-4</c:v>
                </c:pt>
                <c:pt idx="87">
                  <c:v>4.4970663579616845E-4</c:v>
                </c:pt>
                <c:pt idx="88">
                  <c:v>4.5487567758692904E-4</c:v>
                </c:pt>
                <c:pt idx="89">
                  <c:v>4.6004471937768958E-4</c:v>
                </c:pt>
                <c:pt idx="90">
                  <c:v>4.6521376116845012E-4</c:v>
                </c:pt>
                <c:pt idx="91">
                  <c:v>4.7038280295921066E-4</c:v>
                </c:pt>
                <c:pt idx="92">
                  <c:v>4.7555184474997126E-4</c:v>
                </c:pt>
                <c:pt idx="93">
                  <c:v>4.807208865407318E-4</c:v>
                </c:pt>
                <c:pt idx="94">
                  <c:v>4.8588992833149234E-4</c:v>
                </c:pt>
                <c:pt idx="95">
                  <c:v>4.9105897012225288E-4</c:v>
                </c:pt>
                <c:pt idx="96">
                  <c:v>4.9622801191301347E-4</c:v>
                </c:pt>
                <c:pt idx="97">
                  <c:v>5.0139705370377406E-4</c:v>
                </c:pt>
                <c:pt idx="98">
                  <c:v>5.0656609549453455E-4</c:v>
                </c:pt>
                <c:pt idx="99">
                  <c:v>5.1173513728529514E-4</c:v>
                </c:pt>
                <c:pt idx="100">
                  <c:v>5.1690417907605574E-4</c:v>
                </c:pt>
                <c:pt idx="101">
                  <c:v>5.2207322086681622E-4</c:v>
                </c:pt>
                <c:pt idx="102">
                  <c:v>5.2724226265757682E-4</c:v>
                </c:pt>
                <c:pt idx="103">
                  <c:v>5.3241130444833741E-4</c:v>
                </c:pt>
                <c:pt idx="104">
                  <c:v>5.375803462390979E-4</c:v>
                </c:pt>
                <c:pt idx="105">
                  <c:v>5.4274938802985849E-4</c:v>
                </c:pt>
                <c:pt idx="106">
                  <c:v>5.4791842982061909E-4</c:v>
                </c:pt>
                <c:pt idx="107">
                  <c:v>5.5308747161137957E-4</c:v>
                </c:pt>
                <c:pt idx="108">
                  <c:v>5.5825651340214017E-4</c:v>
                </c:pt>
                <c:pt idx="109">
                  <c:v>5.6342555519290076E-4</c:v>
                </c:pt>
                <c:pt idx="110">
                  <c:v>5.6859459698366125E-4</c:v>
                </c:pt>
                <c:pt idx="111">
                  <c:v>5.7376363877442184E-4</c:v>
                </c:pt>
                <c:pt idx="112">
                  <c:v>5.7893268056518244E-4</c:v>
                </c:pt>
                <c:pt idx="113">
                  <c:v>5.8410172235594292E-4</c:v>
                </c:pt>
                <c:pt idx="114">
                  <c:v>5.8927076414670352E-4</c:v>
                </c:pt>
                <c:pt idx="115">
                  <c:v>5.94439805937464E-4</c:v>
                </c:pt>
                <c:pt idx="116">
                  <c:v>5.996088477282246E-4</c:v>
                </c:pt>
                <c:pt idx="117">
                  <c:v>6.0477788951898519E-4</c:v>
                </c:pt>
                <c:pt idx="118">
                  <c:v>6.0994693130974568E-4</c:v>
                </c:pt>
                <c:pt idx="119">
                  <c:v>6.1511597310050627E-4</c:v>
                </c:pt>
                <c:pt idx="120">
                  <c:v>6.2028501489126686E-4</c:v>
                </c:pt>
                <c:pt idx="121">
                  <c:v>6.2545405668202735E-4</c:v>
                </c:pt>
                <c:pt idx="122">
                  <c:v>6.3062309847278794E-4</c:v>
                </c:pt>
                <c:pt idx="123">
                  <c:v>6.3579214026354854E-4</c:v>
                </c:pt>
                <c:pt idx="124">
                  <c:v>6.4096118205430902E-4</c:v>
                </c:pt>
                <c:pt idx="125">
                  <c:v>6.4613022384506962E-4</c:v>
                </c:pt>
                <c:pt idx="126">
                  <c:v>6.5129926563583021E-4</c:v>
                </c:pt>
                <c:pt idx="127">
                  <c:v>6.564683074265907E-4</c:v>
                </c:pt>
                <c:pt idx="128">
                  <c:v>6.6163734921735129E-4</c:v>
                </c:pt>
                <c:pt idx="129">
                  <c:v>6.6680639100811189E-4</c:v>
                </c:pt>
                <c:pt idx="130">
                  <c:v>6.7197543279887237E-4</c:v>
                </c:pt>
                <c:pt idx="131">
                  <c:v>6.7714447458963297E-4</c:v>
                </c:pt>
                <c:pt idx="132">
                  <c:v>6.8231351638039356E-4</c:v>
                </c:pt>
                <c:pt idx="133">
                  <c:v>6.8748255817115405E-4</c:v>
                </c:pt>
                <c:pt idx="134">
                  <c:v>6.9265159996191464E-4</c:v>
                </c:pt>
                <c:pt idx="135">
                  <c:v>6.9782064175267524E-4</c:v>
                </c:pt>
                <c:pt idx="136">
                  <c:v>7.0298968354343572E-4</c:v>
                </c:pt>
                <c:pt idx="137">
                  <c:v>7.0815872533419632E-4</c:v>
                </c:pt>
                <c:pt idx="138">
                  <c:v>7.1332776712495691E-4</c:v>
                </c:pt>
                <c:pt idx="139">
                  <c:v>7.184968089157174E-4</c:v>
                </c:pt>
                <c:pt idx="140">
                  <c:v>7.2366585070647799E-4</c:v>
                </c:pt>
                <c:pt idx="141">
                  <c:v>7.2883489249723858E-4</c:v>
                </c:pt>
                <c:pt idx="142">
                  <c:v>7.3400393428799907E-4</c:v>
                </c:pt>
                <c:pt idx="143">
                  <c:v>7.3917297607875966E-4</c:v>
                </c:pt>
                <c:pt idx="144">
                  <c:v>7.4434201786952015E-4</c:v>
                </c:pt>
                <c:pt idx="145">
                  <c:v>7.4951105966028074E-4</c:v>
                </c:pt>
                <c:pt idx="146">
                  <c:v>7.5468010145104134E-4</c:v>
                </c:pt>
                <c:pt idx="147">
                  <c:v>7.5984914324180182E-4</c:v>
                </c:pt>
                <c:pt idx="148">
                  <c:v>7.6501818503256242E-4</c:v>
                </c:pt>
                <c:pt idx="149">
                  <c:v>7.7018722682332301E-4</c:v>
                </c:pt>
                <c:pt idx="150">
                  <c:v>7.753562686140835E-4</c:v>
                </c:pt>
                <c:pt idx="151">
                  <c:v>7.8052531040484409E-4</c:v>
                </c:pt>
                <c:pt idx="152">
                  <c:v>7.8569435219560469E-4</c:v>
                </c:pt>
                <c:pt idx="153">
                  <c:v>7.9086339398636517E-4</c:v>
                </c:pt>
                <c:pt idx="154">
                  <c:v>7.9603243577712577E-4</c:v>
                </c:pt>
                <c:pt idx="155">
                  <c:v>8.0120147756788636E-4</c:v>
                </c:pt>
                <c:pt idx="156">
                  <c:v>8.0637051935864685E-4</c:v>
                </c:pt>
                <c:pt idx="157">
                  <c:v>8.1153956114940744E-4</c:v>
                </c:pt>
                <c:pt idx="158">
                  <c:v>8.1670860294016804E-4</c:v>
                </c:pt>
                <c:pt idx="159">
                  <c:v>8.2187764473092852E-4</c:v>
                </c:pt>
                <c:pt idx="160">
                  <c:v>8.2704668652168912E-4</c:v>
                </c:pt>
                <c:pt idx="161">
                  <c:v>8.3221572831244971E-4</c:v>
                </c:pt>
                <c:pt idx="162">
                  <c:v>8.373847701032102E-4</c:v>
                </c:pt>
                <c:pt idx="163">
                  <c:v>8.4255381189397079E-4</c:v>
                </c:pt>
                <c:pt idx="164">
                  <c:v>8.4772285368473138E-4</c:v>
                </c:pt>
                <c:pt idx="165">
                  <c:v>8.5289189547549187E-4</c:v>
                </c:pt>
                <c:pt idx="166">
                  <c:v>8.5806093726625246E-4</c:v>
                </c:pt>
                <c:pt idx="167">
                  <c:v>8.6322997905701306E-4</c:v>
                </c:pt>
                <c:pt idx="168">
                  <c:v>8.6839902084777354E-4</c:v>
                </c:pt>
                <c:pt idx="169">
                  <c:v>8.7356806263853414E-4</c:v>
                </c:pt>
                <c:pt idx="170">
                  <c:v>8.7873710442929473E-4</c:v>
                </c:pt>
                <c:pt idx="171">
                  <c:v>8.8390614622005522E-4</c:v>
                </c:pt>
                <c:pt idx="172">
                  <c:v>8.8907518801081581E-4</c:v>
                </c:pt>
                <c:pt idx="173">
                  <c:v>8.9424422980157641E-4</c:v>
                </c:pt>
                <c:pt idx="174">
                  <c:v>8.9941327159233689E-4</c:v>
                </c:pt>
                <c:pt idx="175">
                  <c:v>9.0458231338309749E-4</c:v>
                </c:pt>
                <c:pt idx="176">
                  <c:v>9.0975135517385808E-4</c:v>
                </c:pt>
                <c:pt idx="177">
                  <c:v>9.1492039696461857E-4</c:v>
                </c:pt>
                <c:pt idx="178">
                  <c:v>9.2008943875537916E-4</c:v>
                </c:pt>
                <c:pt idx="179">
                  <c:v>9.2525848054613965E-4</c:v>
                </c:pt>
                <c:pt idx="180">
                  <c:v>9.3042752233690024E-4</c:v>
                </c:pt>
                <c:pt idx="181">
                  <c:v>9.3559656412766084E-4</c:v>
                </c:pt>
                <c:pt idx="182">
                  <c:v>9.4076560591842132E-4</c:v>
                </c:pt>
                <c:pt idx="183">
                  <c:v>9.4593464770918192E-4</c:v>
                </c:pt>
                <c:pt idx="184">
                  <c:v>9.5110368949994251E-4</c:v>
                </c:pt>
                <c:pt idx="185">
                  <c:v>9.56272731290703E-4</c:v>
                </c:pt>
                <c:pt idx="186">
                  <c:v>9.6144177308146359E-4</c:v>
                </c:pt>
                <c:pt idx="187">
                  <c:v>9.6661081487222418E-4</c:v>
                </c:pt>
                <c:pt idx="188">
                  <c:v>9.7177985666298467E-4</c:v>
                </c:pt>
                <c:pt idx="189">
                  <c:v>9.7694889845374526E-4</c:v>
                </c:pt>
                <c:pt idx="190">
                  <c:v>9.8211794024450575E-4</c:v>
                </c:pt>
                <c:pt idx="191">
                  <c:v>9.8728698203526645E-4</c:v>
                </c:pt>
                <c:pt idx="192">
                  <c:v>9.9245602382602694E-4</c:v>
                </c:pt>
                <c:pt idx="193">
                  <c:v>9.9762506561678743E-4</c:v>
                </c:pt>
                <c:pt idx="194">
                  <c:v>1.0027941074075481E-3</c:v>
                </c:pt>
                <c:pt idx="195">
                  <c:v>1.0079631491983086E-3</c:v>
                </c:pt>
                <c:pt idx="196">
                  <c:v>1.0131321909890691E-3</c:v>
                </c:pt>
                <c:pt idx="197">
                  <c:v>1.0183012327798298E-3</c:v>
                </c:pt>
                <c:pt idx="198">
                  <c:v>1.0234702745705903E-3</c:v>
                </c:pt>
                <c:pt idx="199">
                  <c:v>1.0286393163613508E-3</c:v>
                </c:pt>
                <c:pt idx="200">
                  <c:v>1.0338083581521115E-3</c:v>
                </c:pt>
                <c:pt idx="201">
                  <c:v>1.038977399942872E-3</c:v>
                </c:pt>
                <c:pt idx="202">
                  <c:v>1.0441464417336324E-3</c:v>
                </c:pt>
                <c:pt idx="203">
                  <c:v>1.0493154835243932E-3</c:v>
                </c:pt>
                <c:pt idx="204">
                  <c:v>1.0544845253151536E-3</c:v>
                </c:pt>
                <c:pt idx="205">
                  <c:v>1.0596535671059141E-3</c:v>
                </c:pt>
                <c:pt idx="206">
                  <c:v>1.0648226088966748E-3</c:v>
                </c:pt>
                <c:pt idx="207">
                  <c:v>1.0699916506874353E-3</c:v>
                </c:pt>
                <c:pt idx="208">
                  <c:v>1.0751606924781958E-3</c:v>
                </c:pt>
                <c:pt idx="209">
                  <c:v>1.0803297342689565E-3</c:v>
                </c:pt>
                <c:pt idx="210">
                  <c:v>1.085498776059717E-3</c:v>
                </c:pt>
                <c:pt idx="211">
                  <c:v>1.0906678178504775E-3</c:v>
                </c:pt>
                <c:pt idx="212">
                  <c:v>1.0958368596412382E-3</c:v>
                </c:pt>
                <c:pt idx="213">
                  <c:v>1.1010059014319987E-3</c:v>
                </c:pt>
                <c:pt idx="214">
                  <c:v>1.1061749432227591E-3</c:v>
                </c:pt>
                <c:pt idx="215">
                  <c:v>1.1113439850135198E-3</c:v>
                </c:pt>
                <c:pt idx="216">
                  <c:v>1.1165130268042803E-3</c:v>
                </c:pt>
                <c:pt idx="217">
                  <c:v>1.1216820685950408E-3</c:v>
                </c:pt>
                <c:pt idx="218">
                  <c:v>1.1268511103858015E-3</c:v>
                </c:pt>
                <c:pt idx="219">
                  <c:v>1.132020152176562E-3</c:v>
                </c:pt>
                <c:pt idx="220">
                  <c:v>1.1371891939673225E-3</c:v>
                </c:pt>
                <c:pt idx="221">
                  <c:v>1.1423582357580832E-3</c:v>
                </c:pt>
                <c:pt idx="222">
                  <c:v>1.1475272775488437E-3</c:v>
                </c:pt>
                <c:pt idx="223">
                  <c:v>1.1526963193396042E-3</c:v>
                </c:pt>
                <c:pt idx="224">
                  <c:v>1.1578653611303649E-3</c:v>
                </c:pt>
                <c:pt idx="225">
                  <c:v>1.1630344029211254E-3</c:v>
                </c:pt>
                <c:pt idx="226">
                  <c:v>1.1682034447118858E-3</c:v>
                </c:pt>
                <c:pt idx="227">
                  <c:v>1.1733724865026463E-3</c:v>
                </c:pt>
                <c:pt idx="228">
                  <c:v>1.178541528293407E-3</c:v>
                </c:pt>
                <c:pt idx="229">
                  <c:v>1.1837105700841675E-3</c:v>
                </c:pt>
                <c:pt idx="230">
                  <c:v>1.188879611874928E-3</c:v>
                </c:pt>
                <c:pt idx="231">
                  <c:v>1.1940486536656887E-3</c:v>
                </c:pt>
                <c:pt idx="232">
                  <c:v>1.1992176954564492E-3</c:v>
                </c:pt>
                <c:pt idx="233">
                  <c:v>1.2043867372472097E-3</c:v>
                </c:pt>
                <c:pt idx="234">
                  <c:v>1.2095557790379704E-3</c:v>
                </c:pt>
                <c:pt idx="235">
                  <c:v>1.2147248208287309E-3</c:v>
                </c:pt>
                <c:pt idx="236">
                  <c:v>1.2198938626194914E-3</c:v>
                </c:pt>
                <c:pt idx="237">
                  <c:v>1.2250629044102521E-3</c:v>
                </c:pt>
                <c:pt idx="238">
                  <c:v>1.2302319462010125E-3</c:v>
                </c:pt>
                <c:pt idx="239">
                  <c:v>1.235400987991773E-3</c:v>
                </c:pt>
                <c:pt idx="240">
                  <c:v>1.2405700297825337E-3</c:v>
                </c:pt>
                <c:pt idx="241">
                  <c:v>1.2457390715732942E-3</c:v>
                </c:pt>
                <c:pt idx="242">
                  <c:v>1.2509081133640547E-3</c:v>
                </c:pt>
                <c:pt idx="243">
                  <c:v>1.2560771551548154E-3</c:v>
                </c:pt>
                <c:pt idx="244">
                  <c:v>1.2612461969455759E-3</c:v>
                </c:pt>
                <c:pt idx="245">
                  <c:v>1.2664152387363364E-3</c:v>
                </c:pt>
                <c:pt idx="246">
                  <c:v>1.2715842805270971E-3</c:v>
                </c:pt>
                <c:pt idx="247">
                  <c:v>1.2767533223178576E-3</c:v>
                </c:pt>
                <c:pt idx="248">
                  <c:v>1.281922364108618E-3</c:v>
                </c:pt>
                <c:pt idx="249">
                  <c:v>1.2870914058993788E-3</c:v>
                </c:pt>
                <c:pt idx="250">
                  <c:v>1.2922604476901392E-3</c:v>
                </c:pt>
                <c:pt idx="251">
                  <c:v>1.2974294894808997E-3</c:v>
                </c:pt>
                <c:pt idx="252">
                  <c:v>1.3025985312716604E-3</c:v>
                </c:pt>
                <c:pt idx="253">
                  <c:v>1.3077675730624209E-3</c:v>
                </c:pt>
                <c:pt idx="254">
                  <c:v>1.3129366148531814E-3</c:v>
                </c:pt>
                <c:pt idx="255">
                  <c:v>1.3181056566439421E-3</c:v>
                </c:pt>
                <c:pt idx="256">
                  <c:v>1.3232746984347026E-3</c:v>
                </c:pt>
                <c:pt idx="257">
                  <c:v>1.3284437402254631E-3</c:v>
                </c:pt>
                <c:pt idx="258">
                  <c:v>1.3336127820162238E-3</c:v>
                </c:pt>
                <c:pt idx="259">
                  <c:v>1.3387818238069843E-3</c:v>
                </c:pt>
                <c:pt idx="260">
                  <c:v>1.3439508655977447E-3</c:v>
                </c:pt>
                <c:pt idx="261">
                  <c:v>1.3491199073885054E-3</c:v>
                </c:pt>
                <c:pt idx="262">
                  <c:v>1.3542889491792659E-3</c:v>
                </c:pt>
                <c:pt idx="263">
                  <c:v>1.3594579909700264E-3</c:v>
                </c:pt>
                <c:pt idx="264">
                  <c:v>1.3646270327607871E-3</c:v>
                </c:pt>
                <c:pt idx="265">
                  <c:v>1.3697960745515476E-3</c:v>
                </c:pt>
                <c:pt idx="266">
                  <c:v>1.3749651163423081E-3</c:v>
                </c:pt>
                <c:pt idx="267">
                  <c:v>1.3801341581330688E-3</c:v>
                </c:pt>
                <c:pt idx="268">
                  <c:v>1.3853031999238293E-3</c:v>
                </c:pt>
                <c:pt idx="269">
                  <c:v>1.3904722417145898E-3</c:v>
                </c:pt>
                <c:pt idx="270">
                  <c:v>1.3956412835053505E-3</c:v>
                </c:pt>
                <c:pt idx="271">
                  <c:v>1.400810325296111E-3</c:v>
                </c:pt>
                <c:pt idx="272">
                  <c:v>1.4059793670868714E-3</c:v>
                </c:pt>
                <c:pt idx="273">
                  <c:v>1.4111484088776321E-3</c:v>
                </c:pt>
                <c:pt idx="274">
                  <c:v>1.4163174506683926E-3</c:v>
                </c:pt>
                <c:pt idx="275">
                  <c:v>1.4214864924591531E-3</c:v>
                </c:pt>
                <c:pt idx="276">
                  <c:v>1.4266555342499138E-3</c:v>
                </c:pt>
                <c:pt idx="277">
                  <c:v>1.4318245760406743E-3</c:v>
                </c:pt>
                <c:pt idx="278">
                  <c:v>1.4369936178314348E-3</c:v>
                </c:pt>
                <c:pt idx="279">
                  <c:v>1.4421626596221955E-3</c:v>
                </c:pt>
                <c:pt idx="280">
                  <c:v>1.447331701412956E-3</c:v>
                </c:pt>
                <c:pt idx="281">
                  <c:v>1.4525007432037165E-3</c:v>
                </c:pt>
                <c:pt idx="282">
                  <c:v>1.4576697849944772E-3</c:v>
                </c:pt>
                <c:pt idx="283">
                  <c:v>1.4628388267852377E-3</c:v>
                </c:pt>
                <c:pt idx="284">
                  <c:v>1.4680078685759981E-3</c:v>
                </c:pt>
                <c:pt idx="285">
                  <c:v>1.4731769103667588E-3</c:v>
                </c:pt>
                <c:pt idx="286">
                  <c:v>1.4783459521575193E-3</c:v>
                </c:pt>
                <c:pt idx="287">
                  <c:v>1.4835149939482798E-3</c:v>
                </c:pt>
                <c:pt idx="288">
                  <c:v>1.4886840357390403E-3</c:v>
                </c:pt>
                <c:pt idx="289">
                  <c:v>1.493853077529801E-3</c:v>
                </c:pt>
                <c:pt idx="290">
                  <c:v>1.4990221193205615E-3</c:v>
                </c:pt>
                <c:pt idx="291">
                  <c:v>1.504191161111322E-3</c:v>
                </c:pt>
                <c:pt idx="292">
                  <c:v>1.5093602029020827E-3</c:v>
                </c:pt>
                <c:pt idx="293">
                  <c:v>1.5145292446928432E-3</c:v>
                </c:pt>
                <c:pt idx="294">
                  <c:v>1.5196982864836036E-3</c:v>
                </c:pt>
                <c:pt idx="295">
                  <c:v>1.5248673282743644E-3</c:v>
                </c:pt>
                <c:pt idx="296">
                  <c:v>1.5300363700651248E-3</c:v>
                </c:pt>
                <c:pt idx="297">
                  <c:v>1.5352054118558853E-3</c:v>
                </c:pt>
                <c:pt idx="298">
                  <c:v>1.540374453646646E-3</c:v>
                </c:pt>
                <c:pt idx="299">
                  <c:v>1.5455434954374065E-3</c:v>
                </c:pt>
                <c:pt idx="300">
                  <c:v>1.550712537228167E-3</c:v>
                </c:pt>
              </c:numCache>
            </c:numRef>
          </c:xVal>
          <c:yVal>
            <c:numRef>
              <c:f>'LC oscillation expt'!$I$10:$I$310</c:f>
              <c:numCache>
                <c:formatCode>0.00E+00</c:formatCode>
                <c:ptCount val="301"/>
                <c:pt idx="0">
                  <c:v>4.7E-7</c:v>
                </c:pt>
                <c:pt idx="1">
                  <c:v>4.6814817153930959E-7</c:v>
                </c:pt>
                <c:pt idx="2">
                  <c:v>4.6262187142232629E-7</c:v>
                </c:pt>
                <c:pt idx="3">
                  <c:v>4.535081954774666E-7</c:v>
                </c:pt>
                <c:pt idx="4">
                  <c:v>4.4095077744512376E-7</c:v>
                </c:pt>
                <c:pt idx="5">
                  <c:v>4.2514752527512831E-7</c:v>
                </c:pt>
                <c:pt idx="6">
                  <c:v>4.0634750204952144E-7</c:v>
                </c:pt>
                <c:pt idx="7">
                  <c:v>3.8484700068805495E-7</c:v>
                </c:pt>
                <c:pt idx="8">
                  <c:v>3.6098487430000779E-7</c:v>
                </c:pt>
                <c:pt idx="9">
                  <c:v>3.3513719577710737E-7</c:v>
                </c:pt>
                <c:pt idx="10">
                  <c:v>3.077113307936641E-7</c:v>
                </c:pt>
                <c:pt idx="11">
                  <c:v>2.7913951762487303E-7</c:v>
                </c:pt>
                <c:pt idx="12">
                  <c:v>2.4987205496689995E-7</c:v>
                </c:pt>
                <c:pt idx="13">
                  <c:v>2.2037020512035958E-7</c:v>
                </c:pt>
                <c:pt idx="14">
                  <c:v>1.9109892438473136E-7</c:v>
                </c:pt>
                <c:pt idx="15">
                  <c:v>1.6251953523445865E-7</c:v>
                </c:pt>
                <c:pt idx="16">
                  <c:v>1.3508245576501057E-7</c:v>
                </c:pt>
                <c:pt idx="17">
                  <c:v>1.0922010099459779E-7</c:v>
                </c:pt>
                <c:pt idx="18">
                  <c:v>8.534006789874644E-8</c:v>
                </c:pt>
                <c:pt idx="19">
                  <c:v>6.3818711583236296E-8</c:v>
                </c:pt>
                <c:pt idx="20">
                  <c:v>4.4995213836473516E-8</c:v>
                </c:pt>
                <c:pt idx="21">
                  <c:v>2.9166237542349115E-8</c:v>
                </c:pt>
                <c:pt idx="22">
                  <c:v>1.6581251201331634E-8</c:v>
                </c:pt>
                <c:pt idx="23">
                  <c:v>7.4385972464738162E-9</c:v>
                </c:pt>
                <c:pt idx="24">
                  <c:v>1.8823661186254352E-9</c:v>
                </c:pt>
                <c:pt idx="25">
                  <c:v>1.253661841417156E-13</c:v>
                </c:pt>
                <c:pt idx="26">
                  <c:v>1.8215395593222101E-9</c:v>
                </c:pt>
                <c:pt idx="27">
                  <c:v>7.3179027691753132E-9</c:v>
                </c:pt>
                <c:pt idx="28">
                  <c:v>1.6402590980234536E-8</c:v>
                </c:pt>
                <c:pt idx="29">
                  <c:v>2.8932427305812747E-8</c:v>
                </c:pt>
                <c:pt idx="30">
                  <c:v>4.4709938490458905E-8</c:v>
                </c:pt>
                <c:pt idx="31">
                  <c:v>6.3486467136295665E-8</c:v>
                </c:pt>
                <c:pt idx="32">
                  <c:v>8.4966090603839349E-8</c:v>
                </c:pt>
                <c:pt idx="33">
                  <c:v>1.0881028482447629E-7</c:v>
                </c:pt>
                <c:pt idx="34">
                  <c:v>1.3464325952178091E-7</c:v>
                </c:pt>
                <c:pt idx="35">
                  <c:v>1.6205788075729565E-7</c:v>
                </c:pt>
                <c:pt idx="36">
                  <c:v>1.9062208746001644E-7</c:v>
                </c:pt>
                <c:pt idx="37">
                  <c:v>2.1988570081352516E-7</c:v>
                </c:pt>
                <c:pt idx="38">
                  <c:v>2.4938751918317769E-7</c:v>
                </c:pt>
                <c:pt idx="39">
                  <c:v>2.7866258676557802E-7</c:v>
                </c:pt>
                <c:pt idx="40">
                  <c:v>3.0724952140466042E-7</c:v>
                </c:pt>
                <c:pt idx="41">
                  <c:v>3.3469778608622453E-7</c:v>
                </c:pt>
                <c:pt idx="42">
                  <c:v>3.605747895104073E-7</c:v>
                </c:pt>
                <c:pt idx="43">
                  <c:v>3.8447270383535121E-7</c:v>
                </c:pt>
                <c:pt idx="44">
                  <c:v>4.0601489214277479E-7</c:v>
                </c:pt>
                <c:pt idx="45">
                  <c:v>4.2486184432703336E-7</c:v>
                </c:pt>
                <c:pt idx="46">
                  <c:v>4.4071652785661982E-7</c:v>
                </c:pt>
                <c:pt idx="47">
                  <c:v>4.5332906907880811E-7</c:v>
                </c:pt>
                <c:pt idx="48">
                  <c:v>4.6250069128894378E-7</c:v>
                </c:pt>
                <c:pt idx="49">
                  <c:v>4.6808684749945743E-7</c:v>
                </c:pt>
                <c:pt idx="50">
                  <c:v>4.6999949853539987E-7</c:v>
                </c:pt>
                <c:pt idx="51">
                  <c:v>4.6820850055316529E-7</c:v>
                </c:pt>
                <c:pt idx="52">
                  <c:v>4.6274208011476661E-7</c:v>
                </c:pt>
                <c:pt idx="53">
                  <c:v>4.5368638933038198E-7</c:v>
                </c:pt>
                <c:pt idx="54">
                  <c:v>4.4118414808023032E-7</c:v>
                </c:pt>
                <c:pt idx="55">
                  <c:v>4.2543239471468995E-7</c:v>
                </c:pt>
                <c:pt idx="56">
                  <c:v>4.0667938068217017E-7</c:v>
                </c:pt>
                <c:pt idx="57">
                  <c:v>3.8522065802615316E-7</c:v>
                </c:pt>
                <c:pt idx="58">
                  <c:v>3.6139442141340002E-7</c:v>
                </c:pt>
                <c:pt idx="59">
                  <c:v>3.3557617810408679E-7</c:v>
                </c:pt>
                <c:pt idx="60">
                  <c:v>3.0817282986642792E-7</c:v>
                </c:pt>
                <c:pt idx="61">
                  <c:v>2.7961626010625059E-7</c:v>
                </c:pt>
                <c:pt idx="62">
                  <c:v>2.50356527279909E-7</c:v>
                </c:pt>
                <c:pt idx="63">
                  <c:v>2.2085477186399882E-7</c:v>
                </c:pt>
                <c:pt idx="64">
                  <c:v>1.9157594866975E-7</c:v>
                </c:pt>
                <c:pt idx="65">
                  <c:v>1.6298149904258067E-7</c:v>
                </c:pt>
                <c:pt idx="66">
                  <c:v>1.3552207843472373E-7</c:v>
                </c:pt>
                <c:pt idx="67">
                  <c:v>1.0963045396614271E-7</c:v>
                </c:pt>
                <c:pt idx="68">
                  <c:v>8.571468390989633E-8</c:v>
                </c:pt>
                <c:pt idx="69">
                  <c:v>6.4151686594916532E-8</c:v>
                </c:pt>
                <c:pt idx="70">
                  <c:v>4.5281300081847268E-8</c:v>
                </c:pt>
                <c:pt idx="71">
                  <c:v>2.9400926232893905E-8</c:v>
                </c:pt>
                <c:pt idx="72">
                  <c:v>1.6760843586438516E-8</c:v>
                </c:pt>
                <c:pt idx="73">
                  <c:v>7.5602629066529018E-9</c:v>
                </c:pt>
                <c:pt idx="74">
                  <c:v>1.9441875736026319E-9</c:v>
                </c:pt>
                <c:pt idx="75">
                  <c:v>1.1282948547234897E-12</c:v>
                </c:pt>
                <c:pt idx="76">
                  <c:v>1.761708155287422E-9</c:v>
                </c:pt>
                <c:pt idx="77">
                  <c:v>7.1981799898550463E-9</c:v>
                </c:pt>
                <c:pt idx="78">
                  <c:v>1.6224863685629989E-8</c:v>
                </c:pt>
                <c:pt idx="79">
                  <c:v>2.869949652113578E-8</c:v>
                </c:pt>
                <c:pt idx="80">
                  <c:v>4.4425475261296236E-8</c:v>
                </c:pt>
                <c:pt idx="81">
                  <c:v>6.3154954672041185E-8</c:v>
                </c:pt>
                <c:pt idx="82">
                  <c:v>8.4592753621228256E-8</c:v>
                </c:pt>
                <c:pt idx="83">
                  <c:v>1.0840100720478372E-7</c:v>
                </c:pt>
                <c:pt idx="84">
                  <c:v>1.3420449157942791E-7</c:v>
                </c:pt>
                <c:pt idx="85">
                  <c:v>1.6159653758133153E-7</c:v>
                </c:pt>
                <c:pt idx="86">
                  <c:v>1.9014543993064028E-7</c:v>
                </c:pt>
                <c:pt idx="87">
                  <c:v>2.1940126101125285E-7</c:v>
                </c:pt>
                <c:pt idx="88">
                  <c:v>2.489029219966336E-7</c:v>
                </c:pt>
                <c:pt idx="89">
                  <c:v>2.7818546956380033E-7</c:v>
                </c:pt>
                <c:pt idx="90">
                  <c:v>3.0678740367031605E-7</c:v>
                </c:pt>
                <c:pt idx="91">
                  <c:v>3.3425795090674015E-7</c:v>
                </c:pt>
                <c:pt idx="92">
                  <c:v>3.6016416879474803E-7</c:v>
                </c:pt>
                <c:pt idx="93">
                  <c:v>3.8409776906545575E-7</c:v>
                </c:pt>
                <c:pt idx="94">
                  <c:v>4.0568155238143284E-7</c:v>
                </c:pt>
                <c:pt idx="95">
                  <c:v>4.2457535308962486E-7</c:v>
                </c:pt>
                <c:pt idx="96">
                  <c:v>4.4048140031444E-7</c:v>
                </c:pt>
                <c:pt idx="97">
                  <c:v>4.5314901089887392E-7</c:v>
                </c:pt>
                <c:pt idx="98">
                  <c:v>4.6237854023178441E-7</c:v>
                </c:pt>
                <c:pt idx="99">
                  <c:v>4.6802452869532092E-7</c:v>
                </c:pt>
                <c:pt idx="100">
                  <c:v>4.6999799414373443E-7</c:v>
                </c:pt>
                <c:pt idx="101">
                  <c:v>4.6826783428354796E-7</c:v>
                </c:pt>
                <c:pt idx="102">
                  <c:v>4.6286131685323467E-7</c:v>
                </c:pt>
                <c:pt idx="103">
                  <c:v>4.5386364987705594E-7</c:v>
                </c:pt>
                <c:pt idx="104">
                  <c:v>4.4141663876595879E-7</c:v>
                </c:pt>
                <c:pt idx="105">
                  <c:v>4.2571645142995236E-7</c:v>
                </c:pt>
                <c:pt idx="106">
                  <c:v>4.0701052662433014E-7</c:v>
                </c:pt>
                <c:pt idx="107">
                  <c:v>3.855936742549524E-7</c:v>
                </c:pt>
                <c:pt idx="108">
                  <c:v>3.618034291027214E-7</c:v>
                </c:pt>
                <c:pt idx="109">
                  <c:v>3.3601473119367727E-7</c:v>
                </c:pt>
                <c:pt idx="110">
                  <c:v>3.0863401665336981E-7</c:v>
                </c:pt>
                <c:pt idx="111">
                  <c:v>2.8009281217507387E-7</c:v>
                </c:pt>
                <c:pt idx="112">
                  <c:v>2.5084093405457898E-7</c:v>
                </c:pt>
                <c:pt idx="113">
                  <c:v>2.2133939897641449E-7</c:v>
                </c:pt>
                <c:pt idx="114">
                  <c:v>1.9205315827923399E-7</c:v>
                </c:pt>
                <c:pt idx="115">
                  <c:v>1.6344377021009845E-7</c:v>
                </c:pt>
                <c:pt idx="116">
                  <c:v>1.3596212565470455E-7</c:v>
                </c:pt>
                <c:pt idx="117">
                  <c:v>1.10041341987812E-7</c:v>
                </c:pt>
                <c:pt idx="118">
                  <c:v>8.6089937038507966E-8</c:v>
                </c:pt>
                <c:pt idx="119">
                  <c:v>6.4485390750270256E-8</c:v>
                </c:pt>
                <c:pt idx="120">
                  <c:v>4.5568196005625362E-8</c:v>
                </c:pt>
                <c:pt idx="121">
                  <c:v>2.9636492375846124E-8</c:v>
                </c:pt>
                <c:pt idx="122">
                  <c:v>1.6941367369093429E-8</c:v>
                </c:pt>
                <c:pt idx="123">
                  <c:v>7.6828992304696737E-9</c:v>
                </c:pt>
                <c:pt idx="124">
                  <c:v>2.0070036604131287E-9</c:v>
                </c:pt>
                <c:pt idx="125">
                  <c:v>3.1341479156054423E-12</c:v>
                </c:pt>
                <c:pt idx="126">
                  <c:v>1.7028721618686184E-9</c:v>
                </c:pt>
                <c:pt idx="127">
                  <c:v>7.0794294194640342E-9</c:v>
                </c:pt>
                <c:pt idx="128">
                  <c:v>1.6048070076019759E-8</c:v>
                </c:pt>
                <c:pt idx="129">
                  <c:v>2.8467446182416519E-8</c:v>
                </c:pt>
                <c:pt idx="130">
                  <c:v>4.4141825363013088E-8</c:v>
                </c:pt>
                <c:pt idx="131">
                  <c:v>6.2824175605296421E-8</c:v>
                </c:pt>
                <c:pt idx="132">
                  <c:v>8.4220058544234664E-8</c:v>
                </c:pt>
                <c:pt idx="133">
                  <c:v>1.0799226988222843E-7</c:v>
                </c:pt>
                <c:pt idx="134">
                  <c:v>1.3376615381051818E-7</c:v>
                </c:pt>
                <c:pt idx="135">
                  <c:v>1.61135507675479E-7</c:v>
                </c:pt>
                <c:pt idx="136">
                  <c:v>1.8966898383083132E-7</c:v>
                </c:pt>
                <c:pt idx="137">
                  <c:v>2.1891688778102697E-7</c:v>
                </c:pt>
                <c:pt idx="138">
                  <c:v>2.4841826547542319E-7</c:v>
                </c:pt>
                <c:pt idx="139">
                  <c:v>2.7770816805577287E-7</c:v>
                </c:pt>
                <c:pt idx="140">
                  <c:v>3.0632497956284923E-7</c:v>
                </c:pt>
                <c:pt idx="141">
                  <c:v>3.3381769211577537E-7</c:v>
                </c:pt>
                <c:pt idx="142">
                  <c:v>3.5975301390546991E-7</c:v>
                </c:pt>
                <c:pt idx="143">
                  <c:v>3.8372219797850874E-7</c:v>
                </c:pt>
                <c:pt idx="144">
                  <c:v>4.0534748418811749E-7</c:v>
                </c:pt>
                <c:pt idx="145">
                  <c:v>4.2428805278558544E-7</c:v>
                </c:pt>
                <c:pt idx="146">
                  <c:v>4.4024539582205761E-7</c:v>
                </c:pt>
                <c:pt idx="147">
                  <c:v>4.5296802170611311E-7</c:v>
                </c:pt>
                <c:pt idx="148">
                  <c:v>4.6225541877216245E-7</c:v>
                </c:pt>
                <c:pt idx="149">
                  <c:v>4.6796121539286365E-7</c:v>
                </c:pt>
                <c:pt idx="150">
                  <c:v>4.6999548683142413E-7</c:v>
                </c:pt>
                <c:pt idx="151">
                  <c:v>4.6832617247723398E-7</c:v>
                </c:pt>
                <c:pt idx="152">
                  <c:v>4.6297958112885404E-7</c:v>
                </c:pt>
                <c:pt idx="153">
                  <c:v>4.54039976360979E-7</c:v>
                </c:pt>
                <c:pt idx="154">
                  <c:v>4.4164824851008937E-7</c:v>
                </c:pt>
                <c:pt idx="155">
                  <c:v>4.2599969420862287E-7</c:v>
                </c:pt>
                <c:pt idx="156">
                  <c:v>4.0734093846274205E-7</c:v>
                </c:pt>
                <c:pt idx="157">
                  <c:v>3.8596604778250043E-7</c:v>
                </c:pt>
                <c:pt idx="158">
                  <c:v>3.6221189562241564E-7</c:v>
                </c:pt>
                <c:pt idx="159">
                  <c:v>3.3645285317422912E-7</c:v>
                </c:pt>
                <c:pt idx="160">
                  <c:v>3.0909488918624452E-7</c:v>
                </c:pt>
                <c:pt idx="161">
                  <c:v>2.8056917179752137E-7</c:v>
                </c:pt>
                <c:pt idx="162">
                  <c:v>2.5132527322356643E-7</c:v>
                </c:pt>
                <c:pt idx="163">
                  <c:v>2.2182408438932266E-7</c:v>
                </c:pt>
                <c:pt idx="164">
                  <c:v>1.925305511765556E-7</c:v>
                </c:pt>
                <c:pt idx="165">
                  <c:v>1.6390634676413822E-7</c:v>
                </c:pt>
                <c:pt idx="166">
                  <c:v>1.3640259554692631E-7</c:v>
                </c:pt>
                <c:pt idx="167">
                  <c:v>1.104527633060243E-7</c:v>
                </c:pt>
                <c:pt idx="168">
                  <c:v>8.6465825683081847E-8</c:v>
                </c:pt>
                <c:pt idx="169">
                  <c:v>6.4819822625120079E-8</c:v>
                </c:pt>
                <c:pt idx="170">
                  <c:v>4.5855900383397855E-8</c:v>
                </c:pt>
                <c:pt idx="171">
                  <c:v>2.9872934965860252E-8</c:v>
                </c:pt>
                <c:pt idx="172">
                  <c:v>1.7122821778859798E-8</c:v>
                </c:pt>
                <c:pt idx="173">
                  <c:v>7.8065056945387448E-9</c:v>
                </c:pt>
                <c:pt idx="174">
                  <c:v>2.0708141109714088E-9</c:v>
                </c:pt>
                <c:pt idx="175">
                  <c:v>6.1429168062391944E-12</c:v>
                </c:pt>
                <c:pt idx="176">
                  <c:v>1.6450318301651312E-9</c:v>
                </c:pt>
                <c:pt idx="177">
                  <c:v>6.961651564804103E-9</c:v>
                </c:pt>
                <c:pt idx="178">
                  <c:v>1.5872210905920837E-8</c:v>
                </c:pt>
                <c:pt idx="179">
                  <c:v>2.8236277279995758E-8</c:v>
                </c:pt>
                <c:pt idx="180">
                  <c:v>4.3858990006166082E-8</c:v>
                </c:pt>
                <c:pt idx="181">
                  <c:v>6.2494131347755123E-8</c:v>
                </c:pt>
                <c:pt idx="182">
                  <c:v>8.384800696344081E-8</c:v>
                </c:pt>
                <c:pt idx="183">
                  <c:v>1.0758407460121318E-7</c:v>
                </c:pt>
                <c:pt idx="184">
                  <c:v>1.3332824808578285E-7</c:v>
                </c:pt>
                <c:pt idx="185">
                  <c:v>1.6067479300731436E-7</c:v>
                </c:pt>
                <c:pt idx="186">
                  <c:v>1.8919272119400137E-7</c:v>
                </c:pt>
                <c:pt idx="187">
                  <c:v>2.1843258319004783E-7</c:v>
                </c:pt>
                <c:pt idx="188">
                  <c:v>2.4793355168795644E-7</c:v>
                </c:pt>
                <c:pt idx="189">
                  <c:v>2.772306842785156E-7</c:v>
                </c:pt>
                <c:pt idx="190">
                  <c:v>3.0586225105578646E-7</c:v>
                </c:pt>
                <c:pt idx="191">
                  <c:v>3.3337701159226015E-7</c:v>
                </c:pt>
                <c:pt idx="192">
                  <c:v>3.5934132659729373E-7</c:v>
                </c:pt>
                <c:pt idx="193">
                  <c:v>3.8334599217736676E-7</c:v>
                </c:pt>
                <c:pt idx="194">
                  <c:v>4.0501268898855998E-7</c:v>
                </c:pt>
                <c:pt idx="195">
                  <c:v>4.2399994464105094E-7</c:v>
                </c:pt>
                <c:pt idx="196">
                  <c:v>4.4000851538668922E-7</c:v>
                </c:pt>
                <c:pt idx="197">
                  <c:v>4.5278610227294929E-7</c:v>
                </c:pt>
                <c:pt idx="198">
                  <c:v>4.6213132743553383E-7</c:v>
                </c:pt>
                <c:pt idx="199">
                  <c:v>4.6789690786229289E-7</c:v>
                </c:pt>
                <c:pt idx="200">
                  <c:v>4.6999197660916964E-7</c:v>
                </c:pt>
                <c:pt idx="201">
                  <c:v>4.6838351488524848E-7</c:v>
                </c:pt>
                <c:pt idx="202">
                  <c:v>4.6309687243689816E-7</c:v>
                </c:pt>
                <c:pt idx="203">
                  <c:v>4.5421536802962771E-7</c:v>
                </c:pt>
                <c:pt idx="204">
                  <c:v>4.4187897632416165E-7</c:v>
                </c:pt>
                <c:pt idx="205">
                  <c:v>4.2628212184188245E-7</c:v>
                </c:pt>
                <c:pt idx="206">
                  <c:v>4.0767061478727943E-7</c:v>
                </c:pt>
                <c:pt idx="207">
                  <c:v>3.8633777701958736E-7</c:v>
                </c:pt>
                <c:pt idx="208">
                  <c:v>3.6261981922923579E-7</c:v>
                </c:pt>
                <c:pt idx="209">
                  <c:v>3.3689054217593229E-7</c:v>
                </c:pt>
                <c:pt idx="210">
                  <c:v>3.0955544549814751E-7</c:v>
                </c:pt>
                <c:pt idx="211">
                  <c:v>2.8104533694059336E-7</c:v>
                </c:pt>
                <c:pt idx="212">
                  <c:v>2.5180954271981644E-7</c:v>
                </c:pt>
                <c:pt idx="213">
                  <c:v>2.2230882603419074E-7</c:v>
                </c:pt>
                <c:pt idx="214">
                  <c:v>1.9300812532430521E-7</c:v>
                </c:pt>
                <c:pt idx="215">
                  <c:v>1.6436922673052355E-7</c:v>
                </c:pt>
                <c:pt idx="216">
                  <c:v>1.3684348623155892E-7</c:v>
                </c:pt>
                <c:pt idx="217">
                  <c:v>1.1086471616492246E-7</c:v>
                </c:pt>
                <c:pt idx="218">
                  <c:v>8.6842348239406712E-8</c:v>
                </c:pt>
                <c:pt idx="219">
                  <c:v>6.5154980792183193E-8</c:v>
                </c:pt>
                <c:pt idx="220">
                  <c:v>4.6144411987304781E-8</c:v>
                </c:pt>
                <c:pt idx="221">
                  <c:v>3.0110252993850542E-8</c:v>
                </c:pt>
                <c:pt idx="222">
                  <c:v>1.7305206041329508E-8</c:v>
                </c:pt>
                <c:pt idx="223">
                  <c:v>7.9310817713345038E-9</c:v>
                </c:pt>
                <c:pt idx="224">
                  <c:v>2.1356186529482927E-9</c:v>
                </c:pt>
                <c:pt idx="225">
                  <c:v>1.0154588685850531E-11</c:v>
                </c:pt>
                <c:pt idx="226">
                  <c:v>1.5881874070269705E-9</c:v>
                </c:pt>
                <c:pt idx="227">
                  <c:v>6.844846928525633E-9</c:v>
                </c:pt>
                <c:pt idx="228">
                  <c:v>1.5697286925862095E-8</c:v>
                </c:pt>
                <c:pt idx="229">
                  <c:v>2.8005990800452332E-8</c:v>
                </c:pt>
                <c:pt idx="230">
                  <c:v>4.3576970397835286E-8</c:v>
                </c:pt>
                <c:pt idx="231">
                  <c:v>6.2164823307974662E-8</c:v>
                </c:pt>
                <c:pt idx="232">
                  <c:v>8.3476600466682204E-8</c:v>
                </c:pt>
                <c:pt idx="233">
                  <c:v>1.0717642310382696E-7</c:v>
                </c:pt>
                <c:pt idx="234">
                  <c:v>1.3289077627410865E-7</c:v>
                </c:pt>
                <c:pt idx="235">
                  <c:v>1.6021439554306799E-7</c:v>
                </c:pt>
                <c:pt idx="236">
                  <c:v>1.8871665405273619E-7</c:v>
                </c:pt>
                <c:pt idx="237">
                  <c:v>2.1794834930522267E-7</c:v>
                </c:pt>
                <c:pt idx="238">
                  <c:v>2.4744878270288651E-7</c:v>
                </c:pt>
                <c:pt idx="239">
                  <c:v>2.7675302026982572E-7</c:v>
                </c:pt>
                <c:pt idx="240">
                  <c:v>3.0539922012395284E-7</c:v>
                </c:pt>
                <c:pt idx="241">
                  <c:v>3.3293591121692308E-7</c:v>
                </c:pt>
                <c:pt idx="242">
                  <c:v>3.5892910862721137E-7</c:v>
                </c:pt>
                <c:pt idx="243">
                  <c:v>3.8296915326759464E-7</c:v>
                </c:pt>
                <c:pt idx="244">
                  <c:v>4.0467716821159332E-7</c:v>
                </c:pt>
                <c:pt idx="245">
                  <c:v>4.2371102988560423E-7</c:v>
                </c:pt>
                <c:pt idx="246">
                  <c:v>4.3977076001928872E-7</c:v>
                </c:pt>
                <c:pt idx="247">
                  <c:v>4.5260325337577405E-7</c:v>
                </c:pt>
                <c:pt idx="248">
                  <c:v>4.6200626675149292E-7</c:v>
                </c:pt>
                <c:pt idx="249">
                  <c:v>4.6783160637805884E-7</c:v>
                </c:pt>
                <c:pt idx="250">
                  <c:v>4.6998746349195123E-7</c:v>
                </c:pt>
                <c:pt idx="251">
                  <c:v>4.6843986126286636E-7</c:v>
                </c:pt>
                <c:pt idx="252">
                  <c:v>4.6321319027679269E-7</c:v>
                </c:pt>
                <c:pt idx="253">
                  <c:v>4.543898241344681E-7</c:v>
                </c:pt>
                <c:pt idx="254">
                  <c:v>4.4210882122347905E-7</c:v>
                </c:pt>
                <c:pt idx="255">
                  <c:v>4.2656373312439078E-7</c:v>
                </c:pt>
                <c:pt idx="256">
                  <c:v>4.0799955419095497E-7</c:v>
                </c:pt>
                <c:pt idx="257">
                  <c:v>3.8670886037975287E-7</c:v>
                </c:pt>
                <c:pt idx="258">
                  <c:v>3.6302719818225194E-7</c:v>
                </c:pt>
                <c:pt idx="259">
                  <c:v>3.3732779633082472E-7</c:v>
                </c:pt>
                <c:pt idx="260">
                  <c:v>3.1001568362352401E-7</c:v>
                </c:pt>
                <c:pt idx="261">
                  <c:v>2.8152130557211963E-7</c:v>
                </c:pt>
                <c:pt idx="262">
                  <c:v>2.5229374047657134E-7</c:v>
                </c:pt>
                <c:pt idx="263">
                  <c:v>2.227936218422461E-7</c:v>
                </c:pt>
                <c:pt idx="264">
                  <c:v>1.934858786842996E-7</c:v>
                </c:pt>
                <c:pt idx="265">
                  <c:v>1.6483240813378261E-7</c:v>
                </c:pt>
                <c:pt idx="266">
                  <c:v>1.3728479582697616E-7</c:v>
                </c:pt>
                <c:pt idx="267">
                  <c:v>1.1127719880638069E-7</c:v>
                </c:pt>
                <c:pt idx="268">
                  <c:v>8.7219503100565621E-8</c:v>
                </c:pt>
                <c:pt idx="269">
                  <c:v>6.5490863821076979E-8</c:v>
                </c:pt>
                <c:pt idx="270">
                  <c:v>4.6433729586040967E-8</c:v>
                </c:pt>
                <c:pt idx="271">
                  <c:v>3.0348445446994957E-8</c:v>
                </c:pt>
                <c:pt idx="272">
                  <c:v>1.7488519378125957E-8</c:v>
                </c:pt>
                <c:pt idx="273">
                  <c:v>8.0566269291931898E-9</c:v>
                </c:pt>
                <c:pt idx="274">
                  <c:v>2.2014170097720106E-9</c:v>
                </c:pt>
                <c:pt idx="275">
                  <c:v>1.5169146433492294E-11</c:v>
                </c:pt>
                <c:pt idx="276">
                  <c:v>1.532339135053838E-9</c:v>
                </c:pt>
                <c:pt idx="277">
                  <c:v>6.729016009125538E-9</c:v>
                </c:pt>
                <c:pt idx="278">
                  <c:v>1.5523298882381212E-8</c:v>
                </c:pt>
                <c:pt idx="279">
                  <c:v>2.7776587726599095E-8</c:v>
                </c:pt>
                <c:pt idx="280">
                  <c:v>4.3295767741619334E-8</c:v>
                </c:pt>
                <c:pt idx="281">
                  <c:v>6.1836252891370529E-8</c:v>
                </c:pt>
                <c:pt idx="282">
                  <c:v>8.3105840639041445E-8</c:v>
                </c:pt>
                <c:pt idx="283">
                  <c:v>1.0676931712983814E-7</c:v>
                </c:pt>
                <c:pt idx="284">
                  <c:v>1.3245374024253053E-7</c:v>
                </c:pt>
                <c:pt idx="285">
                  <c:v>1.5975431724761656E-7</c:v>
                </c:pt>
                <c:pt idx="286">
                  <c:v>1.8824078443878735E-7</c:v>
                </c:pt>
                <c:pt idx="287">
                  <c:v>2.1746418819315661E-7</c:v>
                </c:pt>
                <c:pt idx="288">
                  <c:v>2.4696396058910247E-7</c:v>
                </c:pt>
                <c:pt idx="289">
                  <c:v>2.7627517806826992E-7</c:v>
                </c:pt>
                <c:pt idx="290">
                  <c:v>3.0493588874346399E-7</c:v>
                </c:pt>
                <c:pt idx="291">
                  <c:v>3.324943928722852E-7</c:v>
                </c:pt>
                <c:pt idx="292">
                  <c:v>3.5851636175447993E-7</c:v>
                </c:pt>
                <c:pt idx="293">
                  <c:v>3.8259168285745886E-7</c:v>
                </c:pt>
                <c:pt idx="294">
                  <c:v>4.0434092328914745E-7</c:v>
                </c:pt>
                <c:pt idx="295">
                  <c:v>4.2342130975227082E-7</c:v>
                </c:pt>
                <c:pt idx="296">
                  <c:v>4.3953213073454476E-7</c:v>
                </c:pt>
                <c:pt idx="297">
                  <c:v>4.5241947579494754E-7</c:v>
                </c:pt>
                <c:pt idx="298">
                  <c:v>4.6188023725377199E-7</c:v>
                </c:pt>
                <c:pt idx="299">
                  <c:v>4.6776531121885436E-7</c:v>
                </c:pt>
                <c:pt idx="300">
                  <c:v>4.6998194749903015E-7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6A-49C0-BA8B-DFEEA94D16B7}"/>
            </c:ext>
          </c:extLst>
        </c:ser>
        <c:ser>
          <c:idx val="1"/>
          <c:order val="1"/>
          <c:tx>
            <c:v>E ind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'LC oscillation expt'!$E$10:$E$310</c:f>
              <c:numCache>
                <c:formatCode>General</c:formatCode>
                <c:ptCount val="301"/>
                <c:pt idx="0">
                  <c:v>0</c:v>
                </c:pt>
                <c:pt idx="1">
                  <c:v>5.169041790760557E-6</c:v>
                </c:pt>
                <c:pt idx="2">
                  <c:v>1.0338083581521114E-5</c:v>
                </c:pt>
                <c:pt idx="3">
                  <c:v>1.5507125372281671E-5</c:v>
                </c:pt>
                <c:pt idx="4">
                  <c:v>2.0676167163042228E-5</c:v>
                </c:pt>
                <c:pt idx="5">
                  <c:v>2.5845208953802785E-5</c:v>
                </c:pt>
                <c:pt idx="6">
                  <c:v>3.1014250744563342E-5</c:v>
                </c:pt>
                <c:pt idx="7">
                  <c:v>3.6183292535323902E-5</c:v>
                </c:pt>
                <c:pt idx="8">
                  <c:v>4.1352334326084456E-5</c:v>
                </c:pt>
                <c:pt idx="9">
                  <c:v>4.6521376116845009E-5</c:v>
                </c:pt>
                <c:pt idx="10">
                  <c:v>5.169041790760557E-5</c:v>
                </c:pt>
                <c:pt idx="11">
                  <c:v>5.685945969836613E-5</c:v>
                </c:pt>
                <c:pt idx="12">
                  <c:v>6.2028501489126684E-5</c:v>
                </c:pt>
                <c:pt idx="13">
                  <c:v>6.7197543279887237E-5</c:v>
                </c:pt>
                <c:pt idx="14">
                  <c:v>7.2366585070647804E-5</c:v>
                </c:pt>
                <c:pt idx="15">
                  <c:v>7.7535626861408358E-5</c:v>
                </c:pt>
                <c:pt idx="16">
                  <c:v>8.2704668652168912E-5</c:v>
                </c:pt>
                <c:pt idx="17">
                  <c:v>8.7873710442929465E-5</c:v>
                </c:pt>
                <c:pt idx="18">
                  <c:v>9.3042752233690019E-5</c:v>
                </c:pt>
                <c:pt idx="19">
                  <c:v>9.8211794024450586E-5</c:v>
                </c:pt>
                <c:pt idx="20">
                  <c:v>1.0338083581521114E-4</c:v>
                </c:pt>
                <c:pt idx="21">
                  <c:v>1.0854987760597169E-4</c:v>
                </c:pt>
                <c:pt idx="22">
                  <c:v>1.1371891939673226E-4</c:v>
                </c:pt>
                <c:pt idx="23">
                  <c:v>1.1888796118749281E-4</c:v>
                </c:pt>
                <c:pt idx="24">
                  <c:v>1.2405700297825337E-4</c:v>
                </c:pt>
                <c:pt idx="25">
                  <c:v>1.2922604476901393E-4</c:v>
                </c:pt>
                <c:pt idx="26">
                  <c:v>1.3439508655977447E-4</c:v>
                </c:pt>
                <c:pt idx="27">
                  <c:v>1.3956412835053504E-4</c:v>
                </c:pt>
                <c:pt idx="28">
                  <c:v>1.4473317014129561E-4</c:v>
                </c:pt>
                <c:pt idx="29">
                  <c:v>1.4990221193205615E-4</c:v>
                </c:pt>
                <c:pt idx="30">
                  <c:v>1.5507125372281672E-4</c:v>
                </c:pt>
                <c:pt idx="31">
                  <c:v>1.6024029551357726E-4</c:v>
                </c:pt>
                <c:pt idx="32">
                  <c:v>1.6540933730433782E-4</c:v>
                </c:pt>
                <c:pt idx="33">
                  <c:v>1.7057837909509839E-4</c:v>
                </c:pt>
                <c:pt idx="34">
                  <c:v>1.7574742088585893E-4</c:v>
                </c:pt>
                <c:pt idx="35">
                  <c:v>1.809164626766195E-4</c:v>
                </c:pt>
                <c:pt idx="36">
                  <c:v>1.8608550446738004E-4</c:v>
                </c:pt>
                <c:pt idx="37">
                  <c:v>1.912545462581406E-4</c:v>
                </c:pt>
                <c:pt idx="38">
                  <c:v>1.9642358804890117E-4</c:v>
                </c:pt>
                <c:pt idx="39">
                  <c:v>2.0159262983966171E-4</c:v>
                </c:pt>
                <c:pt idx="40">
                  <c:v>2.0676167163042228E-4</c:v>
                </c:pt>
                <c:pt idx="41">
                  <c:v>2.1193071342118285E-4</c:v>
                </c:pt>
                <c:pt idx="42">
                  <c:v>2.1709975521194339E-4</c:v>
                </c:pt>
                <c:pt idx="43">
                  <c:v>2.2226879700270395E-4</c:v>
                </c:pt>
                <c:pt idx="44">
                  <c:v>2.2743783879346452E-4</c:v>
                </c:pt>
                <c:pt idx="45">
                  <c:v>2.3260688058422506E-4</c:v>
                </c:pt>
                <c:pt idx="46">
                  <c:v>2.3777592237498563E-4</c:v>
                </c:pt>
                <c:pt idx="47">
                  <c:v>2.4294496416574617E-4</c:v>
                </c:pt>
                <c:pt idx="48">
                  <c:v>2.4811400595650673E-4</c:v>
                </c:pt>
                <c:pt idx="49">
                  <c:v>2.5328304774726727E-4</c:v>
                </c:pt>
                <c:pt idx="50">
                  <c:v>2.5845208953802787E-4</c:v>
                </c:pt>
                <c:pt idx="51">
                  <c:v>2.6362113132878841E-4</c:v>
                </c:pt>
                <c:pt idx="52">
                  <c:v>2.6879017311954895E-4</c:v>
                </c:pt>
                <c:pt idx="53">
                  <c:v>2.7395921491030954E-4</c:v>
                </c:pt>
                <c:pt idx="54">
                  <c:v>2.7912825670107008E-4</c:v>
                </c:pt>
                <c:pt idx="55">
                  <c:v>2.8429729849183062E-4</c:v>
                </c:pt>
                <c:pt idx="56">
                  <c:v>2.8946634028259122E-4</c:v>
                </c:pt>
                <c:pt idx="57">
                  <c:v>2.9463538207335176E-4</c:v>
                </c:pt>
                <c:pt idx="58">
                  <c:v>2.998044238641123E-4</c:v>
                </c:pt>
                <c:pt idx="59">
                  <c:v>3.0497346565487284E-4</c:v>
                </c:pt>
                <c:pt idx="60">
                  <c:v>3.1014250744563343E-4</c:v>
                </c:pt>
                <c:pt idx="61">
                  <c:v>3.1531154923639397E-4</c:v>
                </c:pt>
                <c:pt idx="62">
                  <c:v>3.2048059102715451E-4</c:v>
                </c:pt>
                <c:pt idx="63">
                  <c:v>3.2564963281791511E-4</c:v>
                </c:pt>
                <c:pt idx="64">
                  <c:v>3.3081867460867565E-4</c:v>
                </c:pt>
                <c:pt idx="65">
                  <c:v>3.3598771639943619E-4</c:v>
                </c:pt>
                <c:pt idx="66">
                  <c:v>3.4115675819019678E-4</c:v>
                </c:pt>
                <c:pt idx="67">
                  <c:v>3.4632579998095732E-4</c:v>
                </c:pt>
                <c:pt idx="68">
                  <c:v>3.5149484177171786E-4</c:v>
                </c:pt>
                <c:pt idx="69">
                  <c:v>3.5666388356247846E-4</c:v>
                </c:pt>
                <c:pt idx="70">
                  <c:v>3.61832925353239E-4</c:v>
                </c:pt>
                <c:pt idx="71">
                  <c:v>3.6700196714399954E-4</c:v>
                </c:pt>
                <c:pt idx="72">
                  <c:v>3.7217100893476008E-4</c:v>
                </c:pt>
                <c:pt idx="73">
                  <c:v>3.7734005072552067E-4</c:v>
                </c:pt>
                <c:pt idx="74">
                  <c:v>3.8250909251628121E-4</c:v>
                </c:pt>
                <c:pt idx="75">
                  <c:v>3.8767813430704175E-4</c:v>
                </c:pt>
                <c:pt idx="76">
                  <c:v>3.9284717609780234E-4</c:v>
                </c:pt>
                <c:pt idx="77">
                  <c:v>3.9801621788856288E-4</c:v>
                </c:pt>
                <c:pt idx="78">
                  <c:v>4.0318525967932342E-4</c:v>
                </c:pt>
                <c:pt idx="79">
                  <c:v>4.0835430147008402E-4</c:v>
                </c:pt>
                <c:pt idx="80">
                  <c:v>4.1352334326084456E-4</c:v>
                </c:pt>
                <c:pt idx="81">
                  <c:v>4.186923850516051E-4</c:v>
                </c:pt>
                <c:pt idx="82">
                  <c:v>4.2386142684236569E-4</c:v>
                </c:pt>
                <c:pt idx="83">
                  <c:v>4.2903046863312623E-4</c:v>
                </c:pt>
                <c:pt idx="84">
                  <c:v>4.3419951042388677E-4</c:v>
                </c:pt>
                <c:pt idx="85">
                  <c:v>4.3936855221464737E-4</c:v>
                </c:pt>
                <c:pt idx="86">
                  <c:v>4.4453759400540791E-4</c:v>
                </c:pt>
                <c:pt idx="87">
                  <c:v>4.4970663579616845E-4</c:v>
                </c:pt>
                <c:pt idx="88">
                  <c:v>4.5487567758692904E-4</c:v>
                </c:pt>
                <c:pt idx="89">
                  <c:v>4.6004471937768958E-4</c:v>
                </c:pt>
                <c:pt idx="90">
                  <c:v>4.6521376116845012E-4</c:v>
                </c:pt>
                <c:pt idx="91">
                  <c:v>4.7038280295921066E-4</c:v>
                </c:pt>
                <c:pt idx="92">
                  <c:v>4.7555184474997126E-4</c:v>
                </c:pt>
                <c:pt idx="93">
                  <c:v>4.807208865407318E-4</c:v>
                </c:pt>
                <c:pt idx="94">
                  <c:v>4.8588992833149234E-4</c:v>
                </c:pt>
                <c:pt idx="95">
                  <c:v>4.9105897012225288E-4</c:v>
                </c:pt>
                <c:pt idx="96">
                  <c:v>4.9622801191301347E-4</c:v>
                </c:pt>
                <c:pt idx="97">
                  <c:v>5.0139705370377406E-4</c:v>
                </c:pt>
                <c:pt idx="98">
                  <c:v>5.0656609549453455E-4</c:v>
                </c:pt>
                <c:pt idx="99">
                  <c:v>5.1173513728529514E-4</c:v>
                </c:pt>
                <c:pt idx="100">
                  <c:v>5.1690417907605574E-4</c:v>
                </c:pt>
                <c:pt idx="101">
                  <c:v>5.2207322086681622E-4</c:v>
                </c:pt>
                <c:pt idx="102">
                  <c:v>5.2724226265757682E-4</c:v>
                </c:pt>
                <c:pt idx="103">
                  <c:v>5.3241130444833741E-4</c:v>
                </c:pt>
                <c:pt idx="104">
                  <c:v>5.375803462390979E-4</c:v>
                </c:pt>
                <c:pt idx="105">
                  <c:v>5.4274938802985849E-4</c:v>
                </c:pt>
                <c:pt idx="106">
                  <c:v>5.4791842982061909E-4</c:v>
                </c:pt>
                <c:pt idx="107">
                  <c:v>5.5308747161137957E-4</c:v>
                </c:pt>
                <c:pt idx="108">
                  <c:v>5.5825651340214017E-4</c:v>
                </c:pt>
                <c:pt idx="109">
                  <c:v>5.6342555519290076E-4</c:v>
                </c:pt>
                <c:pt idx="110">
                  <c:v>5.6859459698366125E-4</c:v>
                </c:pt>
                <c:pt idx="111">
                  <c:v>5.7376363877442184E-4</c:v>
                </c:pt>
                <c:pt idx="112">
                  <c:v>5.7893268056518244E-4</c:v>
                </c:pt>
                <c:pt idx="113">
                  <c:v>5.8410172235594292E-4</c:v>
                </c:pt>
                <c:pt idx="114">
                  <c:v>5.8927076414670352E-4</c:v>
                </c:pt>
                <c:pt idx="115">
                  <c:v>5.94439805937464E-4</c:v>
                </c:pt>
                <c:pt idx="116">
                  <c:v>5.996088477282246E-4</c:v>
                </c:pt>
                <c:pt idx="117">
                  <c:v>6.0477788951898519E-4</c:v>
                </c:pt>
                <c:pt idx="118">
                  <c:v>6.0994693130974568E-4</c:v>
                </c:pt>
                <c:pt idx="119">
                  <c:v>6.1511597310050627E-4</c:v>
                </c:pt>
                <c:pt idx="120">
                  <c:v>6.2028501489126686E-4</c:v>
                </c:pt>
                <c:pt idx="121">
                  <c:v>6.2545405668202735E-4</c:v>
                </c:pt>
                <c:pt idx="122">
                  <c:v>6.3062309847278794E-4</c:v>
                </c:pt>
                <c:pt idx="123">
                  <c:v>6.3579214026354854E-4</c:v>
                </c:pt>
                <c:pt idx="124">
                  <c:v>6.4096118205430902E-4</c:v>
                </c:pt>
                <c:pt idx="125">
                  <c:v>6.4613022384506962E-4</c:v>
                </c:pt>
                <c:pt idx="126">
                  <c:v>6.5129926563583021E-4</c:v>
                </c:pt>
                <c:pt idx="127">
                  <c:v>6.564683074265907E-4</c:v>
                </c:pt>
                <c:pt idx="128">
                  <c:v>6.6163734921735129E-4</c:v>
                </c:pt>
                <c:pt idx="129">
                  <c:v>6.6680639100811189E-4</c:v>
                </c:pt>
                <c:pt idx="130">
                  <c:v>6.7197543279887237E-4</c:v>
                </c:pt>
                <c:pt idx="131">
                  <c:v>6.7714447458963297E-4</c:v>
                </c:pt>
                <c:pt idx="132">
                  <c:v>6.8231351638039356E-4</c:v>
                </c:pt>
                <c:pt idx="133">
                  <c:v>6.8748255817115405E-4</c:v>
                </c:pt>
                <c:pt idx="134">
                  <c:v>6.9265159996191464E-4</c:v>
                </c:pt>
                <c:pt idx="135">
                  <c:v>6.9782064175267524E-4</c:v>
                </c:pt>
                <c:pt idx="136">
                  <c:v>7.0298968354343572E-4</c:v>
                </c:pt>
                <c:pt idx="137">
                  <c:v>7.0815872533419632E-4</c:v>
                </c:pt>
                <c:pt idx="138">
                  <c:v>7.1332776712495691E-4</c:v>
                </c:pt>
                <c:pt idx="139">
                  <c:v>7.184968089157174E-4</c:v>
                </c:pt>
                <c:pt idx="140">
                  <c:v>7.2366585070647799E-4</c:v>
                </c:pt>
                <c:pt idx="141">
                  <c:v>7.2883489249723858E-4</c:v>
                </c:pt>
                <c:pt idx="142">
                  <c:v>7.3400393428799907E-4</c:v>
                </c:pt>
                <c:pt idx="143">
                  <c:v>7.3917297607875966E-4</c:v>
                </c:pt>
                <c:pt idx="144">
                  <c:v>7.4434201786952015E-4</c:v>
                </c:pt>
                <c:pt idx="145">
                  <c:v>7.4951105966028074E-4</c:v>
                </c:pt>
                <c:pt idx="146">
                  <c:v>7.5468010145104134E-4</c:v>
                </c:pt>
                <c:pt idx="147">
                  <c:v>7.5984914324180182E-4</c:v>
                </c:pt>
                <c:pt idx="148">
                  <c:v>7.6501818503256242E-4</c:v>
                </c:pt>
                <c:pt idx="149">
                  <c:v>7.7018722682332301E-4</c:v>
                </c:pt>
                <c:pt idx="150">
                  <c:v>7.753562686140835E-4</c:v>
                </c:pt>
                <c:pt idx="151">
                  <c:v>7.8052531040484409E-4</c:v>
                </c:pt>
                <c:pt idx="152">
                  <c:v>7.8569435219560469E-4</c:v>
                </c:pt>
                <c:pt idx="153">
                  <c:v>7.9086339398636517E-4</c:v>
                </c:pt>
                <c:pt idx="154">
                  <c:v>7.9603243577712577E-4</c:v>
                </c:pt>
                <c:pt idx="155">
                  <c:v>8.0120147756788636E-4</c:v>
                </c:pt>
                <c:pt idx="156">
                  <c:v>8.0637051935864685E-4</c:v>
                </c:pt>
                <c:pt idx="157">
                  <c:v>8.1153956114940744E-4</c:v>
                </c:pt>
                <c:pt idx="158">
                  <c:v>8.1670860294016804E-4</c:v>
                </c:pt>
                <c:pt idx="159">
                  <c:v>8.2187764473092852E-4</c:v>
                </c:pt>
                <c:pt idx="160">
                  <c:v>8.2704668652168912E-4</c:v>
                </c:pt>
                <c:pt idx="161">
                  <c:v>8.3221572831244971E-4</c:v>
                </c:pt>
                <c:pt idx="162">
                  <c:v>8.373847701032102E-4</c:v>
                </c:pt>
                <c:pt idx="163">
                  <c:v>8.4255381189397079E-4</c:v>
                </c:pt>
                <c:pt idx="164">
                  <c:v>8.4772285368473138E-4</c:v>
                </c:pt>
                <c:pt idx="165">
                  <c:v>8.5289189547549187E-4</c:v>
                </c:pt>
                <c:pt idx="166">
                  <c:v>8.5806093726625246E-4</c:v>
                </c:pt>
                <c:pt idx="167">
                  <c:v>8.6322997905701306E-4</c:v>
                </c:pt>
                <c:pt idx="168">
                  <c:v>8.6839902084777354E-4</c:v>
                </c:pt>
                <c:pt idx="169">
                  <c:v>8.7356806263853414E-4</c:v>
                </c:pt>
                <c:pt idx="170">
                  <c:v>8.7873710442929473E-4</c:v>
                </c:pt>
                <c:pt idx="171">
                  <c:v>8.8390614622005522E-4</c:v>
                </c:pt>
                <c:pt idx="172">
                  <c:v>8.8907518801081581E-4</c:v>
                </c:pt>
                <c:pt idx="173">
                  <c:v>8.9424422980157641E-4</c:v>
                </c:pt>
                <c:pt idx="174">
                  <c:v>8.9941327159233689E-4</c:v>
                </c:pt>
                <c:pt idx="175">
                  <c:v>9.0458231338309749E-4</c:v>
                </c:pt>
                <c:pt idx="176">
                  <c:v>9.0975135517385808E-4</c:v>
                </c:pt>
                <c:pt idx="177">
                  <c:v>9.1492039696461857E-4</c:v>
                </c:pt>
                <c:pt idx="178">
                  <c:v>9.2008943875537916E-4</c:v>
                </c:pt>
                <c:pt idx="179">
                  <c:v>9.2525848054613965E-4</c:v>
                </c:pt>
                <c:pt idx="180">
                  <c:v>9.3042752233690024E-4</c:v>
                </c:pt>
                <c:pt idx="181">
                  <c:v>9.3559656412766084E-4</c:v>
                </c:pt>
                <c:pt idx="182">
                  <c:v>9.4076560591842132E-4</c:v>
                </c:pt>
                <c:pt idx="183">
                  <c:v>9.4593464770918192E-4</c:v>
                </c:pt>
                <c:pt idx="184">
                  <c:v>9.5110368949994251E-4</c:v>
                </c:pt>
                <c:pt idx="185">
                  <c:v>9.56272731290703E-4</c:v>
                </c:pt>
                <c:pt idx="186">
                  <c:v>9.6144177308146359E-4</c:v>
                </c:pt>
                <c:pt idx="187">
                  <c:v>9.6661081487222418E-4</c:v>
                </c:pt>
                <c:pt idx="188">
                  <c:v>9.7177985666298467E-4</c:v>
                </c:pt>
                <c:pt idx="189">
                  <c:v>9.7694889845374526E-4</c:v>
                </c:pt>
                <c:pt idx="190">
                  <c:v>9.8211794024450575E-4</c:v>
                </c:pt>
                <c:pt idx="191">
                  <c:v>9.8728698203526645E-4</c:v>
                </c:pt>
                <c:pt idx="192">
                  <c:v>9.9245602382602694E-4</c:v>
                </c:pt>
                <c:pt idx="193">
                  <c:v>9.9762506561678743E-4</c:v>
                </c:pt>
                <c:pt idx="194">
                  <c:v>1.0027941074075481E-3</c:v>
                </c:pt>
                <c:pt idx="195">
                  <c:v>1.0079631491983086E-3</c:v>
                </c:pt>
                <c:pt idx="196">
                  <c:v>1.0131321909890691E-3</c:v>
                </c:pt>
                <c:pt idx="197">
                  <c:v>1.0183012327798298E-3</c:v>
                </c:pt>
                <c:pt idx="198">
                  <c:v>1.0234702745705903E-3</c:v>
                </c:pt>
                <c:pt idx="199">
                  <c:v>1.0286393163613508E-3</c:v>
                </c:pt>
                <c:pt idx="200">
                  <c:v>1.0338083581521115E-3</c:v>
                </c:pt>
                <c:pt idx="201">
                  <c:v>1.038977399942872E-3</c:v>
                </c:pt>
                <c:pt idx="202">
                  <c:v>1.0441464417336324E-3</c:v>
                </c:pt>
                <c:pt idx="203">
                  <c:v>1.0493154835243932E-3</c:v>
                </c:pt>
                <c:pt idx="204">
                  <c:v>1.0544845253151536E-3</c:v>
                </c:pt>
                <c:pt idx="205">
                  <c:v>1.0596535671059141E-3</c:v>
                </c:pt>
                <c:pt idx="206">
                  <c:v>1.0648226088966748E-3</c:v>
                </c:pt>
                <c:pt idx="207">
                  <c:v>1.0699916506874353E-3</c:v>
                </c:pt>
                <c:pt idx="208">
                  <c:v>1.0751606924781958E-3</c:v>
                </c:pt>
                <c:pt idx="209">
                  <c:v>1.0803297342689565E-3</c:v>
                </c:pt>
                <c:pt idx="210">
                  <c:v>1.085498776059717E-3</c:v>
                </c:pt>
                <c:pt idx="211">
                  <c:v>1.0906678178504775E-3</c:v>
                </c:pt>
                <c:pt idx="212">
                  <c:v>1.0958368596412382E-3</c:v>
                </c:pt>
                <c:pt idx="213">
                  <c:v>1.1010059014319987E-3</c:v>
                </c:pt>
                <c:pt idx="214">
                  <c:v>1.1061749432227591E-3</c:v>
                </c:pt>
                <c:pt idx="215">
                  <c:v>1.1113439850135198E-3</c:v>
                </c:pt>
                <c:pt idx="216">
                  <c:v>1.1165130268042803E-3</c:v>
                </c:pt>
                <c:pt idx="217">
                  <c:v>1.1216820685950408E-3</c:v>
                </c:pt>
                <c:pt idx="218">
                  <c:v>1.1268511103858015E-3</c:v>
                </c:pt>
                <c:pt idx="219">
                  <c:v>1.132020152176562E-3</c:v>
                </c:pt>
                <c:pt idx="220">
                  <c:v>1.1371891939673225E-3</c:v>
                </c:pt>
                <c:pt idx="221">
                  <c:v>1.1423582357580832E-3</c:v>
                </c:pt>
                <c:pt idx="222">
                  <c:v>1.1475272775488437E-3</c:v>
                </c:pt>
                <c:pt idx="223">
                  <c:v>1.1526963193396042E-3</c:v>
                </c:pt>
                <c:pt idx="224">
                  <c:v>1.1578653611303649E-3</c:v>
                </c:pt>
                <c:pt idx="225">
                  <c:v>1.1630344029211254E-3</c:v>
                </c:pt>
                <c:pt idx="226">
                  <c:v>1.1682034447118858E-3</c:v>
                </c:pt>
                <c:pt idx="227">
                  <c:v>1.1733724865026463E-3</c:v>
                </c:pt>
                <c:pt idx="228">
                  <c:v>1.178541528293407E-3</c:v>
                </c:pt>
                <c:pt idx="229">
                  <c:v>1.1837105700841675E-3</c:v>
                </c:pt>
                <c:pt idx="230">
                  <c:v>1.188879611874928E-3</c:v>
                </c:pt>
                <c:pt idx="231">
                  <c:v>1.1940486536656887E-3</c:v>
                </c:pt>
                <c:pt idx="232">
                  <c:v>1.1992176954564492E-3</c:v>
                </c:pt>
                <c:pt idx="233">
                  <c:v>1.2043867372472097E-3</c:v>
                </c:pt>
                <c:pt idx="234">
                  <c:v>1.2095557790379704E-3</c:v>
                </c:pt>
                <c:pt idx="235">
                  <c:v>1.2147248208287309E-3</c:v>
                </c:pt>
                <c:pt idx="236">
                  <c:v>1.2198938626194914E-3</c:v>
                </c:pt>
                <c:pt idx="237">
                  <c:v>1.2250629044102521E-3</c:v>
                </c:pt>
                <c:pt idx="238">
                  <c:v>1.2302319462010125E-3</c:v>
                </c:pt>
                <c:pt idx="239">
                  <c:v>1.235400987991773E-3</c:v>
                </c:pt>
                <c:pt idx="240">
                  <c:v>1.2405700297825337E-3</c:v>
                </c:pt>
                <c:pt idx="241">
                  <c:v>1.2457390715732942E-3</c:v>
                </c:pt>
                <c:pt idx="242">
                  <c:v>1.2509081133640547E-3</c:v>
                </c:pt>
                <c:pt idx="243">
                  <c:v>1.2560771551548154E-3</c:v>
                </c:pt>
                <c:pt idx="244">
                  <c:v>1.2612461969455759E-3</c:v>
                </c:pt>
                <c:pt idx="245">
                  <c:v>1.2664152387363364E-3</c:v>
                </c:pt>
                <c:pt idx="246">
                  <c:v>1.2715842805270971E-3</c:v>
                </c:pt>
                <c:pt idx="247">
                  <c:v>1.2767533223178576E-3</c:v>
                </c:pt>
                <c:pt idx="248">
                  <c:v>1.281922364108618E-3</c:v>
                </c:pt>
                <c:pt idx="249">
                  <c:v>1.2870914058993788E-3</c:v>
                </c:pt>
                <c:pt idx="250">
                  <c:v>1.2922604476901392E-3</c:v>
                </c:pt>
                <c:pt idx="251">
                  <c:v>1.2974294894808997E-3</c:v>
                </c:pt>
                <c:pt idx="252">
                  <c:v>1.3025985312716604E-3</c:v>
                </c:pt>
                <c:pt idx="253">
                  <c:v>1.3077675730624209E-3</c:v>
                </c:pt>
                <c:pt idx="254">
                  <c:v>1.3129366148531814E-3</c:v>
                </c:pt>
                <c:pt idx="255">
                  <c:v>1.3181056566439421E-3</c:v>
                </c:pt>
                <c:pt idx="256">
                  <c:v>1.3232746984347026E-3</c:v>
                </c:pt>
                <c:pt idx="257">
                  <c:v>1.3284437402254631E-3</c:v>
                </c:pt>
                <c:pt idx="258">
                  <c:v>1.3336127820162238E-3</c:v>
                </c:pt>
                <c:pt idx="259">
                  <c:v>1.3387818238069843E-3</c:v>
                </c:pt>
                <c:pt idx="260">
                  <c:v>1.3439508655977447E-3</c:v>
                </c:pt>
                <c:pt idx="261">
                  <c:v>1.3491199073885054E-3</c:v>
                </c:pt>
                <c:pt idx="262">
                  <c:v>1.3542889491792659E-3</c:v>
                </c:pt>
                <c:pt idx="263">
                  <c:v>1.3594579909700264E-3</c:v>
                </c:pt>
                <c:pt idx="264">
                  <c:v>1.3646270327607871E-3</c:v>
                </c:pt>
                <c:pt idx="265">
                  <c:v>1.3697960745515476E-3</c:v>
                </c:pt>
                <c:pt idx="266">
                  <c:v>1.3749651163423081E-3</c:v>
                </c:pt>
                <c:pt idx="267">
                  <c:v>1.3801341581330688E-3</c:v>
                </c:pt>
                <c:pt idx="268">
                  <c:v>1.3853031999238293E-3</c:v>
                </c:pt>
                <c:pt idx="269">
                  <c:v>1.3904722417145898E-3</c:v>
                </c:pt>
                <c:pt idx="270">
                  <c:v>1.3956412835053505E-3</c:v>
                </c:pt>
                <c:pt idx="271">
                  <c:v>1.400810325296111E-3</c:v>
                </c:pt>
                <c:pt idx="272">
                  <c:v>1.4059793670868714E-3</c:v>
                </c:pt>
                <c:pt idx="273">
                  <c:v>1.4111484088776321E-3</c:v>
                </c:pt>
                <c:pt idx="274">
                  <c:v>1.4163174506683926E-3</c:v>
                </c:pt>
                <c:pt idx="275">
                  <c:v>1.4214864924591531E-3</c:v>
                </c:pt>
                <c:pt idx="276">
                  <c:v>1.4266555342499138E-3</c:v>
                </c:pt>
                <c:pt idx="277">
                  <c:v>1.4318245760406743E-3</c:v>
                </c:pt>
                <c:pt idx="278">
                  <c:v>1.4369936178314348E-3</c:v>
                </c:pt>
                <c:pt idx="279">
                  <c:v>1.4421626596221955E-3</c:v>
                </c:pt>
                <c:pt idx="280">
                  <c:v>1.447331701412956E-3</c:v>
                </c:pt>
                <c:pt idx="281">
                  <c:v>1.4525007432037165E-3</c:v>
                </c:pt>
                <c:pt idx="282">
                  <c:v>1.4576697849944772E-3</c:v>
                </c:pt>
                <c:pt idx="283">
                  <c:v>1.4628388267852377E-3</c:v>
                </c:pt>
                <c:pt idx="284">
                  <c:v>1.4680078685759981E-3</c:v>
                </c:pt>
                <c:pt idx="285">
                  <c:v>1.4731769103667588E-3</c:v>
                </c:pt>
                <c:pt idx="286">
                  <c:v>1.4783459521575193E-3</c:v>
                </c:pt>
                <c:pt idx="287">
                  <c:v>1.4835149939482798E-3</c:v>
                </c:pt>
                <c:pt idx="288">
                  <c:v>1.4886840357390403E-3</c:v>
                </c:pt>
                <c:pt idx="289">
                  <c:v>1.493853077529801E-3</c:v>
                </c:pt>
                <c:pt idx="290">
                  <c:v>1.4990221193205615E-3</c:v>
                </c:pt>
                <c:pt idx="291">
                  <c:v>1.504191161111322E-3</c:v>
                </c:pt>
                <c:pt idx="292">
                  <c:v>1.5093602029020827E-3</c:v>
                </c:pt>
                <c:pt idx="293">
                  <c:v>1.5145292446928432E-3</c:v>
                </c:pt>
                <c:pt idx="294">
                  <c:v>1.5196982864836036E-3</c:v>
                </c:pt>
                <c:pt idx="295">
                  <c:v>1.5248673282743644E-3</c:v>
                </c:pt>
                <c:pt idx="296">
                  <c:v>1.5300363700651248E-3</c:v>
                </c:pt>
                <c:pt idx="297">
                  <c:v>1.5352054118558853E-3</c:v>
                </c:pt>
                <c:pt idx="298">
                  <c:v>1.540374453646646E-3</c:v>
                </c:pt>
                <c:pt idx="299">
                  <c:v>1.5455434954374065E-3</c:v>
                </c:pt>
                <c:pt idx="300">
                  <c:v>1.550712537228167E-3</c:v>
                </c:pt>
              </c:numCache>
            </c:numRef>
          </c:xVal>
          <c:yVal>
            <c:numRef>
              <c:f>'LC oscillation expt'!$J$10:$J$310</c:f>
              <c:numCache>
                <c:formatCode>General</c:formatCode>
                <c:ptCount val="301"/>
                <c:pt idx="0">
                  <c:v>0</c:v>
                </c:pt>
                <c:pt idx="1">
                  <c:v>1.8518284606903897E-9</c:v>
                </c:pt>
                <c:pt idx="2">
                  <c:v>7.3781285776737058E-9</c:v>
                </c:pt>
                <c:pt idx="3">
                  <c:v>1.6491804522533391E-8</c:v>
                </c:pt>
                <c:pt idx="4">
                  <c:v>2.9049222554876231E-8</c:v>
                </c:pt>
                <c:pt idx="5">
                  <c:v>4.4852474724871787E-8</c:v>
                </c:pt>
                <c:pt idx="6">
                  <c:v>6.3652497950478642E-8</c:v>
                </c:pt>
                <c:pt idx="7">
                  <c:v>8.5152999311945153E-8</c:v>
                </c:pt>
                <c:pt idx="8">
                  <c:v>1.0901512569999235E-7</c:v>
                </c:pt>
                <c:pt idx="9">
                  <c:v>1.3486280422289279E-7</c:v>
                </c:pt>
                <c:pt idx="10">
                  <c:v>1.6228866920633606E-7</c:v>
                </c:pt>
                <c:pt idx="11">
                  <c:v>1.9086048237512721E-7</c:v>
                </c:pt>
                <c:pt idx="12">
                  <c:v>2.2012794503310031E-7</c:v>
                </c:pt>
                <c:pt idx="13">
                  <c:v>2.4962979487964074E-7</c:v>
                </c:pt>
                <c:pt idx="14">
                  <c:v>2.7890107561526898E-7</c:v>
                </c:pt>
                <c:pt idx="15">
                  <c:v>3.0748046476554185E-7</c:v>
                </c:pt>
                <c:pt idx="16">
                  <c:v>3.3491754423498988E-7</c:v>
                </c:pt>
                <c:pt idx="17">
                  <c:v>3.6077989900540284E-7</c:v>
                </c:pt>
                <c:pt idx="18">
                  <c:v>3.8465993210125418E-7</c:v>
                </c:pt>
                <c:pt idx="19">
                  <c:v>4.0618128841676442E-7</c:v>
                </c:pt>
                <c:pt idx="20">
                  <c:v>4.2500478616352729E-7</c:v>
                </c:pt>
                <c:pt idx="21">
                  <c:v>4.4083376245765179E-7</c:v>
                </c:pt>
                <c:pt idx="22">
                  <c:v>4.5341874879866933E-7</c:v>
                </c:pt>
                <c:pt idx="23">
                  <c:v>4.6256140275352738E-7</c:v>
                </c:pt>
                <c:pt idx="24">
                  <c:v>4.6811763388137582E-7</c:v>
                </c:pt>
                <c:pt idx="25">
                  <c:v>4.699998746338172E-7</c:v>
                </c:pt>
                <c:pt idx="26">
                  <c:v>4.6817846044067919E-7</c:v>
                </c:pt>
                <c:pt idx="27">
                  <c:v>4.6268209723082621E-7</c:v>
                </c:pt>
                <c:pt idx="28">
                  <c:v>4.5359740901976716E-7</c:v>
                </c:pt>
                <c:pt idx="29">
                  <c:v>4.4106757269418903E-7</c:v>
                </c:pt>
                <c:pt idx="30">
                  <c:v>4.2529006150954286E-7</c:v>
                </c:pt>
                <c:pt idx="31">
                  <c:v>4.0651353286370627E-7</c:v>
                </c:pt>
                <c:pt idx="32">
                  <c:v>3.8503390939616265E-7</c:v>
                </c:pt>
                <c:pt idx="33">
                  <c:v>3.6118971517552587E-7</c:v>
                </c:pt>
                <c:pt idx="34">
                  <c:v>3.3535674047822129E-7</c:v>
                </c:pt>
                <c:pt idx="35">
                  <c:v>3.079421192427066E-7</c:v>
                </c:pt>
                <c:pt idx="36">
                  <c:v>2.7937791253998583E-7</c:v>
                </c:pt>
                <c:pt idx="37">
                  <c:v>2.5011429918647731E-7</c:v>
                </c:pt>
                <c:pt idx="38">
                  <c:v>2.2061248081682483E-7</c:v>
                </c:pt>
                <c:pt idx="39">
                  <c:v>1.9133741323442455E-7</c:v>
                </c:pt>
                <c:pt idx="40">
                  <c:v>1.627504785953422E-7</c:v>
                </c:pt>
                <c:pt idx="41">
                  <c:v>1.353022139137782E-7</c:v>
                </c:pt>
                <c:pt idx="42">
                  <c:v>1.0942521048959536E-7</c:v>
                </c:pt>
                <c:pt idx="43">
                  <c:v>8.5527296164651463E-8</c:v>
                </c:pt>
                <c:pt idx="44">
                  <c:v>6.3985107857227973E-8</c:v>
                </c:pt>
                <c:pt idx="45">
                  <c:v>4.5138155672969427E-8</c:v>
                </c:pt>
                <c:pt idx="46">
                  <c:v>2.9283472143382945E-8</c:v>
                </c:pt>
                <c:pt idx="47">
                  <c:v>1.667093092119469E-8</c:v>
                </c:pt>
                <c:pt idx="48">
                  <c:v>7.4993087110589703E-9</c:v>
                </c:pt>
                <c:pt idx="49">
                  <c:v>1.9131525005453876E-9</c:v>
                </c:pt>
                <c:pt idx="50">
                  <c:v>5.0146460280938071E-13</c:v>
                </c:pt>
                <c:pt idx="51">
                  <c:v>1.7914994468374272E-9</c:v>
                </c:pt>
                <c:pt idx="52">
                  <c:v>7.2579198852361277E-9</c:v>
                </c:pt>
                <c:pt idx="53">
                  <c:v>1.6313610669620816E-8</c:v>
                </c:pt>
                <c:pt idx="54">
                  <c:v>2.8815851919772464E-8</c:v>
                </c:pt>
                <c:pt idx="55">
                  <c:v>4.4567605285312793E-8</c:v>
                </c:pt>
                <c:pt idx="56">
                  <c:v>6.3320619317832566E-8</c:v>
                </c:pt>
                <c:pt idx="57">
                  <c:v>8.4779341973849715E-8</c:v>
                </c:pt>
                <c:pt idx="58">
                  <c:v>1.0860557858660279E-7</c:v>
                </c:pt>
                <c:pt idx="59">
                  <c:v>1.3442382189591609E-7</c:v>
                </c:pt>
                <c:pt idx="60">
                  <c:v>1.6182717013357502E-7</c:v>
                </c:pt>
                <c:pt idx="61">
                  <c:v>1.9038373989375227E-7</c:v>
                </c:pt>
                <c:pt idx="62">
                  <c:v>2.1964347272009394E-7</c:v>
                </c:pt>
                <c:pt idx="63">
                  <c:v>2.4914522813600419E-7</c:v>
                </c:pt>
                <c:pt idx="64">
                  <c:v>2.7842405133025302E-7</c:v>
                </c:pt>
                <c:pt idx="65">
                  <c:v>3.0701850095742243E-7</c:v>
                </c:pt>
                <c:pt idx="66">
                  <c:v>3.3447792156527939E-7</c:v>
                </c:pt>
                <c:pt idx="67">
                  <c:v>3.603695460338605E-7</c:v>
                </c:pt>
                <c:pt idx="68">
                  <c:v>3.842853160901069E-7</c:v>
                </c:pt>
                <c:pt idx="69">
                  <c:v>4.0584831340508675E-7</c:v>
                </c:pt>
                <c:pt idx="70">
                  <c:v>4.2471869991815619E-7</c:v>
                </c:pt>
                <c:pt idx="71">
                  <c:v>4.4059907376710971E-7</c:v>
                </c:pt>
                <c:pt idx="72">
                  <c:v>4.5323915641356517E-7</c:v>
                </c:pt>
                <c:pt idx="73">
                  <c:v>4.6243973709335092E-7</c:v>
                </c:pt>
                <c:pt idx="74">
                  <c:v>4.6805581242640133E-7</c:v>
                </c:pt>
                <c:pt idx="75">
                  <c:v>4.6999887170514935E-7</c:v>
                </c:pt>
                <c:pt idx="76">
                  <c:v>4.6823829184471675E-7</c:v>
                </c:pt>
                <c:pt idx="77">
                  <c:v>4.6280182001014923E-7</c:v>
                </c:pt>
                <c:pt idx="78">
                  <c:v>4.5377513631437444E-7</c:v>
                </c:pt>
                <c:pt idx="79">
                  <c:v>4.4130050347886879E-7</c:v>
                </c:pt>
                <c:pt idx="80">
                  <c:v>4.2557452473870846E-7</c:v>
                </c:pt>
                <c:pt idx="81">
                  <c:v>4.0684504532796353E-7</c:v>
                </c:pt>
                <c:pt idx="82">
                  <c:v>3.8540724637877659E-7</c:v>
                </c:pt>
                <c:pt idx="83">
                  <c:v>3.6159899279522127E-7</c:v>
                </c:pt>
                <c:pt idx="84">
                  <c:v>3.3579550842057715E-7</c:v>
                </c:pt>
                <c:pt idx="85">
                  <c:v>3.0840346241867377E-7</c:v>
                </c:pt>
                <c:pt idx="86">
                  <c:v>2.7985456006936494E-7</c:v>
                </c:pt>
                <c:pt idx="87">
                  <c:v>2.5059873898875242E-7</c:v>
                </c:pt>
                <c:pt idx="88">
                  <c:v>2.2109707800337183E-7</c:v>
                </c:pt>
                <c:pt idx="89">
                  <c:v>1.918145304362051E-7</c:v>
                </c:pt>
                <c:pt idx="90">
                  <c:v>1.6321259632968951E-7</c:v>
                </c:pt>
                <c:pt idx="91">
                  <c:v>1.3574204909326544E-7</c:v>
                </c:pt>
                <c:pt idx="92">
                  <c:v>1.0983583120525759E-7</c:v>
                </c:pt>
                <c:pt idx="93">
                  <c:v>8.5902230934549871E-8</c:v>
                </c:pt>
                <c:pt idx="94">
                  <c:v>6.4318447618572744E-8</c:v>
                </c:pt>
                <c:pt idx="95">
                  <c:v>4.5424646910380739E-8</c:v>
                </c:pt>
                <c:pt idx="96">
                  <c:v>2.9518599685565666E-8</c:v>
                </c:pt>
                <c:pt idx="97">
                  <c:v>1.685098910113179E-8</c:v>
                </c:pt>
                <c:pt idx="98">
                  <c:v>7.621459768221205E-9</c:v>
                </c:pt>
                <c:pt idx="99">
                  <c:v>1.9754713046846423E-9</c:v>
                </c:pt>
                <c:pt idx="100">
                  <c:v>2.005856271094596E-12</c:v>
                </c:pt>
                <c:pt idx="101">
                  <c:v>1.7321657164576817E-9</c:v>
                </c:pt>
                <c:pt idx="102">
                  <c:v>7.1386831467708939E-9</c:v>
                </c:pt>
                <c:pt idx="103">
                  <c:v>1.6136350122949686E-8</c:v>
                </c:pt>
                <c:pt idx="104">
                  <c:v>2.8583361234046808E-8</c:v>
                </c:pt>
                <c:pt idx="105">
                  <c:v>4.4283548570053256E-8</c:v>
                </c:pt>
                <c:pt idx="106">
                  <c:v>6.2989473375675514E-8</c:v>
                </c:pt>
                <c:pt idx="107">
                  <c:v>8.4406325745053273E-8</c:v>
                </c:pt>
                <c:pt idx="108">
                  <c:v>1.0819657089728429E-7</c:v>
                </c:pt>
                <c:pt idx="109">
                  <c:v>1.3398526880632845E-7</c:v>
                </c:pt>
                <c:pt idx="110">
                  <c:v>1.6136598334663596E-7</c:v>
                </c:pt>
                <c:pt idx="111">
                  <c:v>1.89907187824932E-7</c:v>
                </c:pt>
                <c:pt idx="112">
                  <c:v>2.1915906594542687E-7</c:v>
                </c:pt>
                <c:pt idx="113">
                  <c:v>2.4866060102359136E-7</c:v>
                </c:pt>
                <c:pt idx="114">
                  <c:v>2.7794684172077189E-7</c:v>
                </c:pt>
                <c:pt idx="115">
                  <c:v>3.0655622978990756E-7</c:v>
                </c:pt>
                <c:pt idx="116">
                  <c:v>3.3403787434530146E-7</c:v>
                </c:pt>
                <c:pt idx="117">
                  <c:v>3.5995865801219416E-7</c:v>
                </c:pt>
                <c:pt idx="118">
                  <c:v>3.8391006296149824E-7</c:v>
                </c:pt>
                <c:pt idx="119">
                  <c:v>4.055146092497361E-7</c:v>
                </c:pt>
                <c:pt idx="120">
                  <c:v>4.2443180399438113E-7</c:v>
                </c:pt>
                <c:pt idx="121">
                  <c:v>4.4036350762416055E-7</c:v>
                </c:pt>
                <c:pt idx="122">
                  <c:v>4.5305863263091336E-7</c:v>
                </c:pt>
                <c:pt idx="123">
                  <c:v>4.623171007695372E-7</c:v>
                </c:pt>
                <c:pt idx="124">
                  <c:v>4.6799299633959384E-7</c:v>
                </c:pt>
                <c:pt idx="125">
                  <c:v>4.6999686585209149E-7</c:v>
                </c:pt>
                <c:pt idx="126">
                  <c:v>4.6829712783813856E-7</c:v>
                </c:pt>
                <c:pt idx="127">
                  <c:v>4.6292057058054322E-7</c:v>
                </c:pt>
                <c:pt idx="128">
                  <c:v>4.5395192992398766E-7</c:v>
                </c:pt>
                <c:pt idx="129">
                  <c:v>4.4153255381759104E-7</c:v>
                </c:pt>
                <c:pt idx="130">
                  <c:v>4.2585817463699453E-7</c:v>
                </c:pt>
                <c:pt idx="131">
                  <c:v>4.0717582439471139E-7</c:v>
                </c:pt>
                <c:pt idx="132">
                  <c:v>3.8577994145577324E-7</c:v>
                </c:pt>
                <c:pt idx="133">
                  <c:v>3.6200773011777953E-7</c:v>
                </c:pt>
                <c:pt idx="134">
                  <c:v>3.3623384618948986E-7</c:v>
                </c:pt>
                <c:pt idx="135">
                  <c:v>3.088644923245292E-7</c:v>
                </c:pt>
                <c:pt idx="136">
                  <c:v>2.8033101616917694E-7</c:v>
                </c:pt>
                <c:pt idx="137">
                  <c:v>2.5108311221898142E-7</c:v>
                </c:pt>
                <c:pt idx="138">
                  <c:v>2.215817345245851E-7</c:v>
                </c:pt>
                <c:pt idx="139">
                  <c:v>1.9229183194423541E-7</c:v>
                </c:pt>
                <c:pt idx="140">
                  <c:v>1.6367502043715922E-7</c:v>
                </c:pt>
                <c:pt idx="141">
                  <c:v>1.3618230788423302E-7</c:v>
                </c:pt>
                <c:pt idx="142">
                  <c:v>1.1024698609453851E-7</c:v>
                </c:pt>
                <c:pt idx="143">
                  <c:v>8.6277802021499731E-8</c:v>
                </c:pt>
                <c:pt idx="144">
                  <c:v>6.4652515811890944E-8</c:v>
                </c:pt>
                <c:pt idx="145">
                  <c:v>4.5711947214423041E-8</c:v>
                </c:pt>
                <c:pt idx="146">
                  <c:v>2.9754604177950909E-8</c:v>
                </c:pt>
                <c:pt idx="147">
                  <c:v>1.7031978293895312E-8</c:v>
                </c:pt>
                <c:pt idx="148">
                  <c:v>7.7445812278461268E-9</c:v>
                </c:pt>
                <c:pt idx="149">
                  <c:v>2.0387846071449811E-9</c:v>
                </c:pt>
                <c:pt idx="150">
                  <c:v>4.5131685844372869E-12</c:v>
                </c:pt>
                <c:pt idx="151">
                  <c:v>1.6738275227746764E-9</c:v>
                </c:pt>
                <c:pt idx="152">
                  <c:v>7.0204188711546053E-9</c:v>
                </c:pt>
                <c:pt idx="153">
                  <c:v>1.596002363902967E-8</c:v>
                </c:pt>
                <c:pt idx="154">
                  <c:v>2.8351751489919229E-8</c:v>
                </c:pt>
                <c:pt idx="155">
                  <c:v>4.4000305791385779E-8</c:v>
                </c:pt>
                <c:pt idx="156">
                  <c:v>6.2659061537266634E-8</c:v>
                </c:pt>
                <c:pt idx="157">
                  <c:v>8.4033952217508248E-8</c:v>
                </c:pt>
                <c:pt idx="158">
                  <c:v>1.0778810437759304E-7</c:v>
                </c:pt>
                <c:pt idx="159">
                  <c:v>1.3354714682577964E-7</c:v>
                </c:pt>
                <c:pt idx="160">
                  <c:v>1.6090511081376427E-7</c:v>
                </c:pt>
                <c:pt idx="161">
                  <c:v>1.8943082820248747E-7</c:v>
                </c:pt>
                <c:pt idx="162">
                  <c:v>2.1867472677644247E-7</c:v>
                </c:pt>
                <c:pt idx="163">
                  <c:v>2.4817591561068634E-7</c:v>
                </c:pt>
                <c:pt idx="164">
                  <c:v>2.7746944882345347E-7</c:v>
                </c:pt>
                <c:pt idx="165">
                  <c:v>3.0609365323587075E-7</c:v>
                </c:pt>
                <c:pt idx="166">
                  <c:v>3.3359740445308272E-7</c:v>
                </c:pt>
                <c:pt idx="167">
                  <c:v>3.5954723669398478E-7</c:v>
                </c:pt>
                <c:pt idx="168">
                  <c:v>3.8353417431692738E-7</c:v>
                </c:pt>
                <c:pt idx="169">
                  <c:v>4.051801773748892E-7</c:v>
                </c:pt>
                <c:pt idx="170">
                  <c:v>4.2414409961661159E-7</c:v>
                </c:pt>
                <c:pt idx="171">
                  <c:v>4.4012706503414925E-7</c:v>
                </c:pt>
                <c:pt idx="172">
                  <c:v>4.5287717822114982E-7</c:v>
                </c:pt>
                <c:pt idx="173">
                  <c:v>4.6219349430547106E-7</c:v>
                </c:pt>
                <c:pt idx="174">
                  <c:v>4.6792918588903841E-7</c:v>
                </c:pt>
                <c:pt idx="175">
                  <c:v>4.6999385708320373E-7</c:v>
                </c:pt>
                <c:pt idx="176">
                  <c:v>4.6835496816984488E-7</c:v>
                </c:pt>
                <c:pt idx="177">
                  <c:v>4.630383484352061E-7</c:v>
                </c:pt>
                <c:pt idx="178">
                  <c:v>4.5412778909408956E-7</c:v>
                </c:pt>
                <c:pt idx="179">
                  <c:v>4.4176372272001481E-7</c:v>
                </c:pt>
                <c:pt idx="180">
                  <c:v>4.2614100999384465E-7</c:v>
                </c:pt>
                <c:pt idx="181">
                  <c:v>4.0750586865225573E-7</c:v>
                </c:pt>
                <c:pt idx="182">
                  <c:v>3.8615199303657015E-7</c:v>
                </c:pt>
                <c:pt idx="183">
                  <c:v>3.6241592539879791E-7</c:v>
                </c:pt>
                <c:pt idx="184">
                  <c:v>3.3667175191422829E-7</c:v>
                </c:pt>
                <c:pt idx="185">
                  <c:v>3.0932520699269678E-7</c:v>
                </c:pt>
                <c:pt idx="186">
                  <c:v>2.8080727880600993E-7</c:v>
                </c:pt>
                <c:pt idx="187">
                  <c:v>2.5156741680996352E-7</c:v>
                </c:pt>
                <c:pt idx="188">
                  <c:v>2.2206644831205497E-7</c:v>
                </c:pt>
                <c:pt idx="189">
                  <c:v>1.9276931572149576E-7</c:v>
                </c:pt>
                <c:pt idx="190">
                  <c:v>1.6413774894422497E-7</c:v>
                </c:pt>
                <c:pt idx="191">
                  <c:v>1.3662298840775142E-7</c:v>
                </c:pt>
                <c:pt idx="192">
                  <c:v>1.1065867340271785E-7</c:v>
                </c:pt>
                <c:pt idx="193">
                  <c:v>8.6654007822644806E-8</c:v>
                </c:pt>
                <c:pt idx="194">
                  <c:v>6.4987311011451649E-8</c:v>
                </c:pt>
                <c:pt idx="195">
                  <c:v>4.6000055358960701E-8</c:v>
                </c:pt>
                <c:pt idx="196">
                  <c:v>2.9991484613322478E-8</c:v>
                </c:pt>
                <c:pt idx="197">
                  <c:v>1.7213897727062484E-8</c:v>
                </c:pt>
                <c:pt idx="198">
                  <c:v>7.8686725644779337E-9</c:v>
                </c:pt>
                <c:pt idx="199">
                  <c:v>2.1030921377189031E-9</c:v>
                </c:pt>
                <c:pt idx="200">
                  <c:v>8.0233908421699143E-12</c:v>
                </c:pt>
                <c:pt idx="201">
                  <c:v>1.6164851147632213E-9</c:v>
                </c:pt>
                <c:pt idx="202">
                  <c:v>6.9031275631136483E-9</c:v>
                </c:pt>
                <c:pt idx="203">
                  <c:v>1.5784631970384099E-8</c:v>
                </c:pt>
                <c:pt idx="204">
                  <c:v>2.8121023675850055E-8</c:v>
                </c:pt>
                <c:pt idx="205">
                  <c:v>4.3717878158129347E-8</c:v>
                </c:pt>
                <c:pt idx="206">
                  <c:v>6.232938521273232E-8</c:v>
                </c:pt>
                <c:pt idx="207">
                  <c:v>8.3662222980424486E-8</c:v>
                </c:pt>
                <c:pt idx="208">
                  <c:v>1.0738018077077607E-7</c:v>
                </c:pt>
                <c:pt idx="209">
                  <c:v>1.3310945782407954E-7</c:v>
                </c:pt>
                <c:pt idx="210">
                  <c:v>1.6044455450186443E-7</c:v>
                </c:pt>
                <c:pt idx="211">
                  <c:v>1.8895466305941866E-7</c:v>
                </c:pt>
                <c:pt idx="212">
                  <c:v>2.1819045728019555E-7</c:v>
                </c:pt>
                <c:pt idx="213">
                  <c:v>2.4769117396582136E-7</c:v>
                </c:pt>
                <c:pt idx="214">
                  <c:v>2.7699187467570684E-7</c:v>
                </c:pt>
                <c:pt idx="215">
                  <c:v>3.0563077326948852E-7</c:v>
                </c:pt>
                <c:pt idx="216">
                  <c:v>3.3315651376845328E-7</c:v>
                </c:pt>
                <c:pt idx="217">
                  <c:v>3.591352838350899E-7</c:v>
                </c:pt>
                <c:pt idx="218">
                  <c:v>3.8315765176060578E-7</c:v>
                </c:pt>
                <c:pt idx="219">
                  <c:v>4.0484501920782939E-7</c:v>
                </c:pt>
                <c:pt idx="220">
                  <c:v>4.2385558801270779E-7</c:v>
                </c:pt>
                <c:pt idx="221">
                  <c:v>4.3988974700616215E-7</c:v>
                </c:pt>
                <c:pt idx="222">
                  <c:v>4.5269479395868325E-7</c:v>
                </c:pt>
                <c:pt idx="223">
                  <c:v>4.6206891822867841E-7</c:v>
                </c:pt>
                <c:pt idx="224">
                  <c:v>4.6786438134706473E-7</c:v>
                </c:pt>
                <c:pt idx="225">
                  <c:v>4.699898454113272E-7</c:v>
                </c:pt>
                <c:pt idx="226">
                  <c:v>4.6841181259298623E-7</c:v>
                </c:pt>
                <c:pt idx="227">
                  <c:v>4.6315515307148775E-7</c:v>
                </c:pt>
                <c:pt idx="228">
                  <c:v>4.5430271307415131E-7</c:v>
                </c:pt>
                <c:pt idx="229">
                  <c:v>4.4199400919956127E-7</c:v>
                </c:pt>
                <c:pt idx="230">
                  <c:v>4.2642302960217854E-7</c:v>
                </c:pt>
                <c:pt idx="231">
                  <c:v>4.0783517669203931E-7</c:v>
                </c:pt>
                <c:pt idx="232">
                  <c:v>3.8652339953333185E-7</c:v>
                </c:pt>
                <c:pt idx="233">
                  <c:v>3.6282357689618708E-7</c:v>
                </c:pt>
                <c:pt idx="234">
                  <c:v>3.3710922372590551E-7</c:v>
                </c:pt>
                <c:pt idx="235">
                  <c:v>3.0978560445694623E-7</c:v>
                </c:pt>
                <c:pt idx="236">
                  <c:v>2.8128334594727803E-7</c:v>
                </c:pt>
                <c:pt idx="237">
                  <c:v>2.5205165069479173E-7</c:v>
                </c:pt>
                <c:pt idx="238">
                  <c:v>2.2255121729712789E-7</c:v>
                </c:pt>
                <c:pt idx="239">
                  <c:v>1.9324697973018866E-7</c:v>
                </c:pt>
                <c:pt idx="240">
                  <c:v>1.6460077987606164E-7</c:v>
                </c:pt>
                <c:pt idx="241">
                  <c:v>1.3706408878309148E-7</c:v>
                </c:pt>
                <c:pt idx="242">
                  <c:v>1.1107089137280324E-7</c:v>
                </c:pt>
                <c:pt idx="243">
                  <c:v>8.7030846732420063E-8</c:v>
                </c:pt>
                <c:pt idx="244">
                  <c:v>6.5322831788421369E-8</c:v>
                </c:pt>
                <c:pt idx="245">
                  <c:v>4.6288970114410463E-8</c:v>
                </c:pt>
                <c:pt idx="246">
                  <c:v>3.022923998072588E-8</c:v>
                </c:pt>
                <c:pt idx="247">
                  <c:v>1.7396746624240507E-8</c:v>
                </c:pt>
                <c:pt idx="248">
                  <c:v>7.9937332485216534E-9</c:v>
                </c:pt>
                <c:pt idx="249">
                  <c:v>2.1683936219557815E-9</c:v>
                </c:pt>
                <c:pt idx="250">
                  <c:v>1.2536508063423387E-11</c:v>
                </c:pt>
                <c:pt idx="251">
                  <c:v>1.5601387371483041E-9</c:v>
                </c:pt>
                <c:pt idx="252">
                  <c:v>6.7868097232219388E-9</c:v>
                </c:pt>
                <c:pt idx="253">
                  <c:v>1.5610175865546664E-8</c:v>
                </c:pt>
                <c:pt idx="254">
                  <c:v>2.7891178776535684E-8</c:v>
                </c:pt>
                <c:pt idx="255">
                  <c:v>4.343626687562396E-8</c:v>
                </c:pt>
                <c:pt idx="256">
                  <c:v>6.2000445809059758E-8</c:v>
                </c:pt>
                <c:pt idx="257">
                  <c:v>8.3291139620261901E-8</c:v>
                </c:pt>
                <c:pt idx="258">
                  <c:v>1.0697280181776292E-7</c:v>
                </c:pt>
                <c:pt idx="259">
                  <c:v>1.3267220366919015E-7</c:v>
                </c:pt>
                <c:pt idx="260">
                  <c:v>1.5998431637649089E-7</c:v>
                </c:pt>
                <c:pt idx="261">
                  <c:v>1.8847869442789524E-7</c:v>
                </c:pt>
                <c:pt idx="262">
                  <c:v>2.1770625952344351E-7</c:v>
                </c:pt>
                <c:pt idx="263">
                  <c:v>2.4720637815776872E-7</c:v>
                </c:pt>
                <c:pt idx="264">
                  <c:v>2.7651412131571533E-7</c:v>
                </c:pt>
                <c:pt idx="265">
                  <c:v>3.0516759186623235E-7</c:v>
                </c:pt>
                <c:pt idx="266">
                  <c:v>3.3271520417303882E-7</c:v>
                </c:pt>
                <c:pt idx="267">
                  <c:v>3.5872280119363435E-7</c:v>
                </c:pt>
                <c:pt idx="268">
                  <c:v>3.8278049689944951E-7</c:v>
                </c:pt>
                <c:pt idx="269">
                  <c:v>4.0450913617893825E-7</c:v>
                </c:pt>
                <c:pt idx="270">
                  <c:v>4.2356627041397448E-7</c:v>
                </c:pt>
                <c:pt idx="271">
                  <c:v>4.3965155455302069E-7</c:v>
                </c:pt>
                <c:pt idx="272">
                  <c:v>4.5251148062188978E-7</c:v>
                </c:pt>
                <c:pt idx="273">
                  <c:v>4.6194337307082267E-7</c:v>
                </c:pt>
                <c:pt idx="274">
                  <c:v>4.6779858299024402E-7</c:v>
                </c:pt>
                <c:pt idx="275">
                  <c:v>4.699848308535826E-7</c:v>
                </c:pt>
                <c:pt idx="276">
                  <c:v>4.6846766086496235E-7</c:v>
                </c:pt>
                <c:pt idx="277">
                  <c:v>4.6327098399089065E-7</c:v>
                </c:pt>
                <c:pt idx="278">
                  <c:v>4.5447670111763517E-7</c:v>
                </c:pt>
                <c:pt idx="279">
                  <c:v>4.4222341227341741E-7</c:v>
                </c:pt>
                <c:pt idx="280">
                  <c:v>4.2670423225839728E-7</c:v>
                </c:pt>
                <c:pt idx="281">
                  <c:v>4.0816374710864623E-7</c:v>
                </c:pt>
                <c:pt idx="282">
                  <c:v>3.8689415936097536E-7</c:v>
                </c:pt>
                <c:pt idx="283">
                  <c:v>3.6323068287017875E-7</c:v>
                </c:pt>
                <c:pt idx="284">
                  <c:v>3.3754625975748635E-7</c:v>
                </c:pt>
                <c:pt idx="285">
                  <c:v>3.1024568275240044E-7</c:v>
                </c:pt>
                <c:pt idx="286">
                  <c:v>2.8175921556122975E-7</c:v>
                </c:pt>
                <c:pt idx="287">
                  <c:v>2.5253581180686051E-7</c:v>
                </c:pt>
                <c:pt idx="288">
                  <c:v>2.2303603941091482E-7</c:v>
                </c:pt>
                <c:pt idx="289">
                  <c:v>1.9372482193174739E-7</c:v>
                </c:pt>
                <c:pt idx="290">
                  <c:v>1.6506411125655334E-7</c:v>
                </c:pt>
                <c:pt idx="291">
                  <c:v>1.3750560712773216E-7</c:v>
                </c:pt>
                <c:pt idx="292">
                  <c:v>1.1148363824553744E-7</c:v>
                </c:pt>
                <c:pt idx="293">
                  <c:v>8.740831714255854E-8</c:v>
                </c:pt>
                <c:pt idx="294">
                  <c:v>6.5659076710869996E-8</c:v>
                </c:pt>
                <c:pt idx="295">
                  <c:v>4.6578690247746665E-8</c:v>
                </c:pt>
                <c:pt idx="296">
                  <c:v>3.0467869265472679E-8</c:v>
                </c:pt>
                <c:pt idx="297">
                  <c:v>1.758052420506985E-8</c:v>
                </c:pt>
                <c:pt idx="298">
                  <c:v>8.1197627462453368E-9</c:v>
                </c:pt>
                <c:pt idx="299">
                  <c:v>2.2346887811630124E-9</c:v>
                </c:pt>
                <c:pt idx="300">
                  <c:v>1.8052500987190586E-11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6A-49C0-BA8B-DFEEA94D16B7}"/>
            </c:ext>
          </c:extLst>
        </c:ser>
        <c:ser>
          <c:idx val="2"/>
          <c:order val="2"/>
          <c:tx>
            <c:v>E tot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'LC oscillation expt'!$E$10:$E$310</c:f>
              <c:numCache>
                <c:formatCode>General</c:formatCode>
                <c:ptCount val="301"/>
                <c:pt idx="0">
                  <c:v>0</c:v>
                </c:pt>
                <c:pt idx="1">
                  <c:v>5.169041790760557E-6</c:v>
                </c:pt>
                <c:pt idx="2">
                  <c:v>1.0338083581521114E-5</c:v>
                </c:pt>
                <c:pt idx="3">
                  <c:v>1.5507125372281671E-5</c:v>
                </c:pt>
                <c:pt idx="4">
                  <c:v>2.0676167163042228E-5</c:v>
                </c:pt>
                <c:pt idx="5">
                  <c:v>2.5845208953802785E-5</c:v>
                </c:pt>
                <c:pt idx="6">
                  <c:v>3.1014250744563342E-5</c:v>
                </c:pt>
                <c:pt idx="7">
                  <c:v>3.6183292535323902E-5</c:v>
                </c:pt>
                <c:pt idx="8">
                  <c:v>4.1352334326084456E-5</c:v>
                </c:pt>
                <c:pt idx="9">
                  <c:v>4.6521376116845009E-5</c:v>
                </c:pt>
                <c:pt idx="10">
                  <c:v>5.169041790760557E-5</c:v>
                </c:pt>
                <c:pt idx="11">
                  <c:v>5.685945969836613E-5</c:v>
                </c:pt>
                <c:pt idx="12">
                  <c:v>6.2028501489126684E-5</c:v>
                </c:pt>
                <c:pt idx="13">
                  <c:v>6.7197543279887237E-5</c:v>
                </c:pt>
                <c:pt idx="14">
                  <c:v>7.2366585070647804E-5</c:v>
                </c:pt>
                <c:pt idx="15">
                  <c:v>7.7535626861408358E-5</c:v>
                </c:pt>
                <c:pt idx="16">
                  <c:v>8.2704668652168912E-5</c:v>
                </c:pt>
                <c:pt idx="17">
                  <c:v>8.7873710442929465E-5</c:v>
                </c:pt>
                <c:pt idx="18">
                  <c:v>9.3042752233690019E-5</c:v>
                </c:pt>
                <c:pt idx="19">
                  <c:v>9.8211794024450586E-5</c:v>
                </c:pt>
                <c:pt idx="20">
                  <c:v>1.0338083581521114E-4</c:v>
                </c:pt>
                <c:pt idx="21">
                  <c:v>1.0854987760597169E-4</c:v>
                </c:pt>
                <c:pt idx="22">
                  <c:v>1.1371891939673226E-4</c:v>
                </c:pt>
                <c:pt idx="23">
                  <c:v>1.1888796118749281E-4</c:v>
                </c:pt>
                <c:pt idx="24">
                  <c:v>1.2405700297825337E-4</c:v>
                </c:pt>
                <c:pt idx="25">
                  <c:v>1.2922604476901393E-4</c:v>
                </c:pt>
                <c:pt idx="26">
                  <c:v>1.3439508655977447E-4</c:v>
                </c:pt>
                <c:pt idx="27">
                  <c:v>1.3956412835053504E-4</c:v>
                </c:pt>
                <c:pt idx="28">
                  <c:v>1.4473317014129561E-4</c:v>
                </c:pt>
                <c:pt idx="29">
                  <c:v>1.4990221193205615E-4</c:v>
                </c:pt>
                <c:pt idx="30">
                  <c:v>1.5507125372281672E-4</c:v>
                </c:pt>
                <c:pt idx="31">
                  <c:v>1.6024029551357726E-4</c:v>
                </c:pt>
                <c:pt idx="32">
                  <c:v>1.6540933730433782E-4</c:v>
                </c:pt>
                <c:pt idx="33">
                  <c:v>1.7057837909509839E-4</c:v>
                </c:pt>
                <c:pt idx="34">
                  <c:v>1.7574742088585893E-4</c:v>
                </c:pt>
                <c:pt idx="35">
                  <c:v>1.809164626766195E-4</c:v>
                </c:pt>
                <c:pt idx="36">
                  <c:v>1.8608550446738004E-4</c:v>
                </c:pt>
                <c:pt idx="37">
                  <c:v>1.912545462581406E-4</c:v>
                </c:pt>
                <c:pt idx="38">
                  <c:v>1.9642358804890117E-4</c:v>
                </c:pt>
                <c:pt idx="39">
                  <c:v>2.0159262983966171E-4</c:v>
                </c:pt>
                <c:pt idx="40">
                  <c:v>2.0676167163042228E-4</c:v>
                </c:pt>
                <c:pt idx="41">
                  <c:v>2.1193071342118285E-4</c:v>
                </c:pt>
                <c:pt idx="42">
                  <c:v>2.1709975521194339E-4</c:v>
                </c:pt>
                <c:pt idx="43">
                  <c:v>2.2226879700270395E-4</c:v>
                </c:pt>
                <c:pt idx="44">
                  <c:v>2.2743783879346452E-4</c:v>
                </c:pt>
                <c:pt idx="45">
                  <c:v>2.3260688058422506E-4</c:v>
                </c:pt>
                <c:pt idx="46">
                  <c:v>2.3777592237498563E-4</c:v>
                </c:pt>
                <c:pt idx="47">
                  <c:v>2.4294496416574617E-4</c:v>
                </c:pt>
                <c:pt idx="48">
                  <c:v>2.4811400595650673E-4</c:v>
                </c:pt>
                <c:pt idx="49">
                  <c:v>2.5328304774726727E-4</c:v>
                </c:pt>
                <c:pt idx="50">
                  <c:v>2.5845208953802787E-4</c:v>
                </c:pt>
                <c:pt idx="51">
                  <c:v>2.6362113132878841E-4</c:v>
                </c:pt>
                <c:pt idx="52">
                  <c:v>2.6879017311954895E-4</c:v>
                </c:pt>
                <c:pt idx="53">
                  <c:v>2.7395921491030954E-4</c:v>
                </c:pt>
                <c:pt idx="54">
                  <c:v>2.7912825670107008E-4</c:v>
                </c:pt>
                <c:pt idx="55">
                  <c:v>2.8429729849183062E-4</c:v>
                </c:pt>
                <c:pt idx="56">
                  <c:v>2.8946634028259122E-4</c:v>
                </c:pt>
                <c:pt idx="57">
                  <c:v>2.9463538207335176E-4</c:v>
                </c:pt>
                <c:pt idx="58">
                  <c:v>2.998044238641123E-4</c:v>
                </c:pt>
                <c:pt idx="59">
                  <c:v>3.0497346565487284E-4</c:v>
                </c:pt>
                <c:pt idx="60">
                  <c:v>3.1014250744563343E-4</c:v>
                </c:pt>
                <c:pt idx="61">
                  <c:v>3.1531154923639397E-4</c:v>
                </c:pt>
                <c:pt idx="62">
                  <c:v>3.2048059102715451E-4</c:v>
                </c:pt>
                <c:pt idx="63">
                  <c:v>3.2564963281791511E-4</c:v>
                </c:pt>
                <c:pt idx="64">
                  <c:v>3.3081867460867565E-4</c:v>
                </c:pt>
                <c:pt idx="65">
                  <c:v>3.3598771639943619E-4</c:v>
                </c:pt>
                <c:pt idx="66">
                  <c:v>3.4115675819019678E-4</c:v>
                </c:pt>
                <c:pt idx="67">
                  <c:v>3.4632579998095732E-4</c:v>
                </c:pt>
                <c:pt idx="68">
                  <c:v>3.5149484177171786E-4</c:v>
                </c:pt>
                <c:pt idx="69">
                  <c:v>3.5666388356247846E-4</c:v>
                </c:pt>
                <c:pt idx="70">
                  <c:v>3.61832925353239E-4</c:v>
                </c:pt>
                <c:pt idx="71">
                  <c:v>3.6700196714399954E-4</c:v>
                </c:pt>
                <c:pt idx="72">
                  <c:v>3.7217100893476008E-4</c:v>
                </c:pt>
                <c:pt idx="73">
                  <c:v>3.7734005072552067E-4</c:v>
                </c:pt>
                <c:pt idx="74">
                  <c:v>3.8250909251628121E-4</c:v>
                </c:pt>
                <c:pt idx="75">
                  <c:v>3.8767813430704175E-4</c:v>
                </c:pt>
                <c:pt idx="76">
                  <c:v>3.9284717609780234E-4</c:v>
                </c:pt>
                <c:pt idx="77">
                  <c:v>3.9801621788856288E-4</c:v>
                </c:pt>
                <c:pt idx="78">
                  <c:v>4.0318525967932342E-4</c:v>
                </c:pt>
                <c:pt idx="79">
                  <c:v>4.0835430147008402E-4</c:v>
                </c:pt>
                <c:pt idx="80">
                  <c:v>4.1352334326084456E-4</c:v>
                </c:pt>
                <c:pt idx="81">
                  <c:v>4.186923850516051E-4</c:v>
                </c:pt>
                <c:pt idx="82">
                  <c:v>4.2386142684236569E-4</c:v>
                </c:pt>
                <c:pt idx="83">
                  <c:v>4.2903046863312623E-4</c:v>
                </c:pt>
                <c:pt idx="84">
                  <c:v>4.3419951042388677E-4</c:v>
                </c:pt>
                <c:pt idx="85">
                  <c:v>4.3936855221464737E-4</c:v>
                </c:pt>
                <c:pt idx="86">
                  <c:v>4.4453759400540791E-4</c:v>
                </c:pt>
                <c:pt idx="87">
                  <c:v>4.4970663579616845E-4</c:v>
                </c:pt>
                <c:pt idx="88">
                  <c:v>4.5487567758692904E-4</c:v>
                </c:pt>
                <c:pt idx="89">
                  <c:v>4.6004471937768958E-4</c:v>
                </c:pt>
                <c:pt idx="90">
                  <c:v>4.6521376116845012E-4</c:v>
                </c:pt>
                <c:pt idx="91">
                  <c:v>4.7038280295921066E-4</c:v>
                </c:pt>
                <c:pt idx="92">
                  <c:v>4.7555184474997126E-4</c:v>
                </c:pt>
                <c:pt idx="93">
                  <c:v>4.807208865407318E-4</c:v>
                </c:pt>
                <c:pt idx="94">
                  <c:v>4.8588992833149234E-4</c:v>
                </c:pt>
                <c:pt idx="95">
                  <c:v>4.9105897012225288E-4</c:v>
                </c:pt>
                <c:pt idx="96">
                  <c:v>4.9622801191301347E-4</c:v>
                </c:pt>
                <c:pt idx="97">
                  <c:v>5.0139705370377406E-4</c:v>
                </c:pt>
                <c:pt idx="98">
                  <c:v>5.0656609549453455E-4</c:v>
                </c:pt>
                <c:pt idx="99">
                  <c:v>5.1173513728529514E-4</c:v>
                </c:pt>
                <c:pt idx="100">
                  <c:v>5.1690417907605574E-4</c:v>
                </c:pt>
                <c:pt idx="101">
                  <c:v>5.2207322086681622E-4</c:v>
                </c:pt>
                <c:pt idx="102">
                  <c:v>5.2724226265757682E-4</c:v>
                </c:pt>
                <c:pt idx="103">
                  <c:v>5.3241130444833741E-4</c:v>
                </c:pt>
                <c:pt idx="104">
                  <c:v>5.375803462390979E-4</c:v>
                </c:pt>
                <c:pt idx="105">
                  <c:v>5.4274938802985849E-4</c:v>
                </c:pt>
                <c:pt idx="106">
                  <c:v>5.4791842982061909E-4</c:v>
                </c:pt>
                <c:pt idx="107">
                  <c:v>5.5308747161137957E-4</c:v>
                </c:pt>
                <c:pt idx="108">
                  <c:v>5.5825651340214017E-4</c:v>
                </c:pt>
                <c:pt idx="109">
                  <c:v>5.6342555519290076E-4</c:v>
                </c:pt>
                <c:pt idx="110">
                  <c:v>5.6859459698366125E-4</c:v>
                </c:pt>
                <c:pt idx="111">
                  <c:v>5.7376363877442184E-4</c:v>
                </c:pt>
                <c:pt idx="112">
                  <c:v>5.7893268056518244E-4</c:v>
                </c:pt>
                <c:pt idx="113">
                  <c:v>5.8410172235594292E-4</c:v>
                </c:pt>
                <c:pt idx="114">
                  <c:v>5.8927076414670352E-4</c:v>
                </c:pt>
                <c:pt idx="115">
                  <c:v>5.94439805937464E-4</c:v>
                </c:pt>
                <c:pt idx="116">
                  <c:v>5.996088477282246E-4</c:v>
                </c:pt>
                <c:pt idx="117">
                  <c:v>6.0477788951898519E-4</c:v>
                </c:pt>
                <c:pt idx="118">
                  <c:v>6.0994693130974568E-4</c:v>
                </c:pt>
                <c:pt idx="119">
                  <c:v>6.1511597310050627E-4</c:v>
                </c:pt>
                <c:pt idx="120">
                  <c:v>6.2028501489126686E-4</c:v>
                </c:pt>
                <c:pt idx="121">
                  <c:v>6.2545405668202735E-4</c:v>
                </c:pt>
                <c:pt idx="122">
                  <c:v>6.3062309847278794E-4</c:v>
                </c:pt>
                <c:pt idx="123">
                  <c:v>6.3579214026354854E-4</c:v>
                </c:pt>
                <c:pt idx="124">
                  <c:v>6.4096118205430902E-4</c:v>
                </c:pt>
                <c:pt idx="125">
                  <c:v>6.4613022384506962E-4</c:v>
                </c:pt>
                <c:pt idx="126">
                  <c:v>6.5129926563583021E-4</c:v>
                </c:pt>
                <c:pt idx="127">
                  <c:v>6.564683074265907E-4</c:v>
                </c:pt>
                <c:pt idx="128">
                  <c:v>6.6163734921735129E-4</c:v>
                </c:pt>
                <c:pt idx="129">
                  <c:v>6.6680639100811189E-4</c:v>
                </c:pt>
                <c:pt idx="130">
                  <c:v>6.7197543279887237E-4</c:v>
                </c:pt>
                <c:pt idx="131">
                  <c:v>6.7714447458963297E-4</c:v>
                </c:pt>
                <c:pt idx="132">
                  <c:v>6.8231351638039356E-4</c:v>
                </c:pt>
                <c:pt idx="133">
                  <c:v>6.8748255817115405E-4</c:v>
                </c:pt>
                <c:pt idx="134">
                  <c:v>6.9265159996191464E-4</c:v>
                </c:pt>
                <c:pt idx="135">
                  <c:v>6.9782064175267524E-4</c:v>
                </c:pt>
                <c:pt idx="136">
                  <c:v>7.0298968354343572E-4</c:v>
                </c:pt>
                <c:pt idx="137">
                  <c:v>7.0815872533419632E-4</c:v>
                </c:pt>
                <c:pt idx="138">
                  <c:v>7.1332776712495691E-4</c:v>
                </c:pt>
                <c:pt idx="139">
                  <c:v>7.184968089157174E-4</c:v>
                </c:pt>
                <c:pt idx="140">
                  <c:v>7.2366585070647799E-4</c:v>
                </c:pt>
                <c:pt idx="141">
                  <c:v>7.2883489249723858E-4</c:v>
                </c:pt>
                <c:pt idx="142">
                  <c:v>7.3400393428799907E-4</c:v>
                </c:pt>
                <c:pt idx="143">
                  <c:v>7.3917297607875966E-4</c:v>
                </c:pt>
                <c:pt idx="144">
                  <c:v>7.4434201786952015E-4</c:v>
                </c:pt>
                <c:pt idx="145">
                  <c:v>7.4951105966028074E-4</c:v>
                </c:pt>
                <c:pt idx="146">
                  <c:v>7.5468010145104134E-4</c:v>
                </c:pt>
                <c:pt idx="147">
                  <c:v>7.5984914324180182E-4</c:v>
                </c:pt>
                <c:pt idx="148">
                  <c:v>7.6501818503256242E-4</c:v>
                </c:pt>
                <c:pt idx="149">
                  <c:v>7.7018722682332301E-4</c:v>
                </c:pt>
                <c:pt idx="150">
                  <c:v>7.753562686140835E-4</c:v>
                </c:pt>
                <c:pt idx="151">
                  <c:v>7.8052531040484409E-4</c:v>
                </c:pt>
                <c:pt idx="152">
                  <c:v>7.8569435219560469E-4</c:v>
                </c:pt>
                <c:pt idx="153">
                  <c:v>7.9086339398636517E-4</c:v>
                </c:pt>
                <c:pt idx="154">
                  <c:v>7.9603243577712577E-4</c:v>
                </c:pt>
                <c:pt idx="155">
                  <c:v>8.0120147756788636E-4</c:v>
                </c:pt>
                <c:pt idx="156">
                  <c:v>8.0637051935864685E-4</c:v>
                </c:pt>
                <c:pt idx="157">
                  <c:v>8.1153956114940744E-4</c:v>
                </c:pt>
                <c:pt idx="158">
                  <c:v>8.1670860294016804E-4</c:v>
                </c:pt>
                <c:pt idx="159">
                  <c:v>8.2187764473092852E-4</c:v>
                </c:pt>
                <c:pt idx="160">
                  <c:v>8.2704668652168912E-4</c:v>
                </c:pt>
                <c:pt idx="161">
                  <c:v>8.3221572831244971E-4</c:v>
                </c:pt>
                <c:pt idx="162">
                  <c:v>8.373847701032102E-4</c:v>
                </c:pt>
                <c:pt idx="163">
                  <c:v>8.4255381189397079E-4</c:v>
                </c:pt>
                <c:pt idx="164">
                  <c:v>8.4772285368473138E-4</c:v>
                </c:pt>
                <c:pt idx="165">
                  <c:v>8.5289189547549187E-4</c:v>
                </c:pt>
                <c:pt idx="166">
                  <c:v>8.5806093726625246E-4</c:v>
                </c:pt>
                <c:pt idx="167">
                  <c:v>8.6322997905701306E-4</c:v>
                </c:pt>
                <c:pt idx="168">
                  <c:v>8.6839902084777354E-4</c:v>
                </c:pt>
                <c:pt idx="169">
                  <c:v>8.7356806263853414E-4</c:v>
                </c:pt>
                <c:pt idx="170">
                  <c:v>8.7873710442929473E-4</c:v>
                </c:pt>
                <c:pt idx="171">
                  <c:v>8.8390614622005522E-4</c:v>
                </c:pt>
                <c:pt idx="172">
                  <c:v>8.8907518801081581E-4</c:v>
                </c:pt>
                <c:pt idx="173">
                  <c:v>8.9424422980157641E-4</c:v>
                </c:pt>
                <c:pt idx="174">
                  <c:v>8.9941327159233689E-4</c:v>
                </c:pt>
                <c:pt idx="175">
                  <c:v>9.0458231338309749E-4</c:v>
                </c:pt>
                <c:pt idx="176">
                  <c:v>9.0975135517385808E-4</c:v>
                </c:pt>
                <c:pt idx="177">
                  <c:v>9.1492039696461857E-4</c:v>
                </c:pt>
                <c:pt idx="178">
                  <c:v>9.2008943875537916E-4</c:v>
                </c:pt>
                <c:pt idx="179">
                  <c:v>9.2525848054613965E-4</c:v>
                </c:pt>
                <c:pt idx="180">
                  <c:v>9.3042752233690024E-4</c:v>
                </c:pt>
                <c:pt idx="181">
                  <c:v>9.3559656412766084E-4</c:v>
                </c:pt>
                <c:pt idx="182">
                  <c:v>9.4076560591842132E-4</c:v>
                </c:pt>
                <c:pt idx="183">
                  <c:v>9.4593464770918192E-4</c:v>
                </c:pt>
                <c:pt idx="184">
                  <c:v>9.5110368949994251E-4</c:v>
                </c:pt>
                <c:pt idx="185">
                  <c:v>9.56272731290703E-4</c:v>
                </c:pt>
                <c:pt idx="186">
                  <c:v>9.6144177308146359E-4</c:v>
                </c:pt>
                <c:pt idx="187">
                  <c:v>9.6661081487222418E-4</c:v>
                </c:pt>
                <c:pt idx="188">
                  <c:v>9.7177985666298467E-4</c:v>
                </c:pt>
                <c:pt idx="189">
                  <c:v>9.7694889845374526E-4</c:v>
                </c:pt>
                <c:pt idx="190">
                  <c:v>9.8211794024450575E-4</c:v>
                </c:pt>
                <c:pt idx="191">
                  <c:v>9.8728698203526645E-4</c:v>
                </c:pt>
                <c:pt idx="192">
                  <c:v>9.9245602382602694E-4</c:v>
                </c:pt>
                <c:pt idx="193">
                  <c:v>9.9762506561678743E-4</c:v>
                </c:pt>
                <c:pt idx="194">
                  <c:v>1.0027941074075481E-3</c:v>
                </c:pt>
                <c:pt idx="195">
                  <c:v>1.0079631491983086E-3</c:v>
                </c:pt>
                <c:pt idx="196">
                  <c:v>1.0131321909890691E-3</c:v>
                </c:pt>
                <c:pt idx="197">
                  <c:v>1.0183012327798298E-3</c:v>
                </c:pt>
                <c:pt idx="198">
                  <c:v>1.0234702745705903E-3</c:v>
                </c:pt>
                <c:pt idx="199">
                  <c:v>1.0286393163613508E-3</c:v>
                </c:pt>
                <c:pt idx="200">
                  <c:v>1.0338083581521115E-3</c:v>
                </c:pt>
                <c:pt idx="201">
                  <c:v>1.038977399942872E-3</c:v>
                </c:pt>
                <c:pt idx="202">
                  <c:v>1.0441464417336324E-3</c:v>
                </c:pt>
                <c:pt idx="203">
                  <c:v>1.0493154835243932E-3</c:v>
                </c:pt>
                <c:pt idx="204">
                  <c:v>1.0544845253151536E-3</c:v>
                </c:pt>
                <c:pt idx="205">
                  <c:v>1.0596535671059141E-3</c:v>
                </c:pt>
                <c:pt idx="206">
                  <c:v>1.0648226088966748E-3</c:v>
                </c:pt>
                <c:pt idx="207">
                  <c:v>1.0699916506874353E-3</c:v>
                </c:pt>
                <c:pt idx="208">
                  <c:v>1.0751606924781958E-3</c:v>
                </c:pt>
                <c:pt idx="209">
                  <c:v>1.0803297342689565E-3</c:v>
                </c:pt>
                <c:pt idx="210">
                  <c:v>1.085498776059717E-3</c:v>
                </c:pt>
                <c:pt idx="211">
                  <c:v>1.0906678178504775E-3</c:v>
                </c:pt>
                <c:pt idx="212">
                  <c:v>1.0958368596412382E-3</c:v>
                </c:pt>
                <c:pt idx="213">
                  <c:v>1.1010059014319987E-3</c:v>
                </c:pt>
                <c:pt idx="214">
                  <c:v>1.1061749432227591E-3</c:v>
                </c:pt>
                <c:pt idx="215">
                  <c:v>1.1113439850135198E-3</c:v>
                </c:pt>
                <c:pt idx="216">
                  <c:v>1.1165130268042803E-3</c:v>
                </c:pt>
                <c:pt idx="217">
                  <c:v>1.1216820685950408E-3</c:v>
                </c:pt>
                <c:pt idx="218">
                  <c:v>1.1268511103858015E-3</c:v>
                </c:pt>
                <c:pt idx="219">
                  <c:v>1.132020152176562E-3</c:v>
                </c:pt>
                <c:pt idx="220">
                  <c:v>1.1371891939673225E-3</c:v>
                </c:pt>
                <c:pt idx="221">
                  <c:v>1.1423582357580832E-3</c:v>
                </c:pt>
                <c:pt idx="222">
                  <c:v>1.1475272775488437E-3</c:v>
                </c:pt>
                <c:pt idx="223">
                  <c:v>1.1526963193396042E-3</c:v>
                </c:pt>
                <c:pt idx="224">
                  <c:v>1.1578653611303649E-3</c:v>
                </c:pt>
                <c:pt idx="225">
                  <c:v>1.1630344029211254E-3</c:v>
                </c:pt>
                <c:pt idx="226">
                  <c:v>1.1682034447118858E-3</c:v>
                </c:pt>
                <c:pt idx="227">
                  <c:v>1.1733724865026463E-3</c:v>
                </c:pt>
                <c:pt idx="228">
                  <c:v>1.178541528293407E-3</c:v>
                </c:pt>
                <c:pt idx="229">
                  <c:v>1.1837105700841675E-3</c:v>
                </c:pt>
                <c:pt idx="230">
                  <c:v>1.188879611874928E-3</c:v>
                </c:pt>
                <c:pt idx="231">
                  <c:v>1.1940486536656887E-3</c:v>
                </c:pt>
                <c:pt idx="232">
                  <c:v>1.1992176954564492E-3</c:v>
                </c:pt>
                <c:pt idx="233">
                  <c:v>1.2043867372472097E-3</c:v>
                </c:pt>
                <c:pt idx="234">
                  <c:v>1.2095557790379704E-3</c:v>
                </c:pt>
                <c:pt idx="235">
                  <c:v>1.2147248208287309E-3</c:v>
                </c:pt>
                <c:pt idx="236">
                  <c:v>1.2198938626194914E-3</c:v>
                </c:pt>
                <c:pt idx="237">
                  <c:v>1.2250629044102521E-3</c:v>
                </c:pt>
                <c:pt idx="238">
                  <c:v>1.2302319462010125E-3</c:v>
                </c:pt>
                <c:pt idx="239">
                  <c:v>1.235400987991773E-3</c:v>
                </c:pt>
                <c:pt idx="240">
                  <c:v>1.2405700297825337E-3</c:v>
                </c:pt>
                <c:pt idx="241">
                  <c:v>1.2457390715732942E-3</c:v>
                </c:pt>
                <c:pt idx="242">
                  <c:v>1.2509081133640547E-3</c:v>
                </c:pt>
                <c:pt idx="243">
                  <c:v>1.2560771551548154E-3</c:v>
                </c:pt>
                <c:pt idx="244">
                  <c:v>1.2612461969455759E-3</c:v>
                </c:pt>
                <c:pt idx="245">
                  <c:v>1.2664152387363364E-3</c:v>
                </c:pt>
                <c:pt idx="246">
                  <c:v>1.2715842805270971E-3</c:v>
                </c:pt>
                <c:pt idx="247">
                  <c:v>1.2767533223178576E-3</c:v>
                </c:pt>
                <c:pt idx="248">
                  <c:v>1.281922364108618E-3</c:v>
                </c:pt>
                <c:pt idx="249">
                  <c:v>1.2870914058993788E-3</c:v>
                </c:pt>
                <c:pt idx="250">
                  <c:v>1.2922604476901392E-3</c:v>
                </c:pt>
                <c:pt idx="251">
                  <c:v>1.2974294894808997E-3</c:v>
                </c:pt>
                <c:pt idx="252">
                  <c:v>1.3025985312716604E-3</c:v>
                </c:pt>
                <c:pt idx="253">
                  <c:v>1.3077675730624209E-3</c:v>
                </c:pt>
                <c:pt idx="254">
                  <c:v>1.3129366148531814E-3</c:v>
                </c:pt>
                <c:pt idx="255">
                  <c:v>1.3181056566439421E-3</c:v>
                </c:pt>
                <c:pt idx="256">
                  <c:v>1.3232746984347026E-3</c:v>
                </c:pt>
                <c:pt idx="257">
                  <c:v>1.3284437402254631E-3</c:v>
                </c:pt>
                <c:pt idx="258">
                  <c:v>1.3336127820162238E-3</c:v>
                </c:pt>
                <c:pt idx="259">
                  <c:v>1.3387818238069843E-3</c:v>
                </c:pt>
                <c:pt idx="260">
                  <c:v>1.3439508655977447E-3</c:v>
                </c:pt>
                <c:pt idx="261">
                  <c:v>1.3491199073885054E-3</c:v>
                </c:pt>
                <c:pt idx="262">
                  <c:v>1.3542889491792659E-3</c:v>
                </c:pt>
                <c:pt idx="263">
                  <c:v>1.3594579909700264E-3</c:v>
                </c:pt>
                <c:pt idx="264">
                  <c:v>1.3646270327607871E-3</c:v>
                </c:pt>
                <c:pt idx="265">
                  <c:v>1.3697960745515476E-3</c:v>
                </c:pt>
                <c:pt idx="266">
                  <c:v>1.3749651163423081E-3</c:v>
                </c:pt>
                <c:pt idx="267">
                  <c:v>1.3801341581330688E-3</c:v>
                </c:pt>
                <c:pt idx="268">
                  <c:v>1.3853031999238293E-3</c:v>
                </c:pt>
                <c:pt idx="269">
                  <c:v>1.3904722417145898E-3</c:v>
                </c:pt>
                <c:pt idx="270">
                  <c:v>1.3956412835053505E-3</c:v>
                </c:pt>
                <c:pt idx="271">
                  <c:v>1.400810325296111E-3</c:v>
                </c:pt>
                <c:pt idx="272">
                  <c:v>1.4059793670868714E-3</c:v>
                </c:pt>
                <c:pt idx="273">
                  <c:v>1.4111484088776321E-3</c:v>
                </c:pt>
                <c:pt idx="274">
                  <c:v>1.4163174506683926E-3</c:v>
                </c:pt>
                <c:pt idx="275">
                  <c:v>1.4214864924591531E-3</c:v>
                </c:pt>
                <c:pt idx="276">
                  <c:v>1.4266555342499138E-3</c:v>
                </c:pt>
                <c:pt idx="277">
                  <c:v>1.4318245760406743E-3</c:v>
                </c:pt>
                <c:pt idx="278">
                  <c:v>1.4369936178314348E-3</c:v>
                </c:pt>
                <c:pt idx="279">
                  <c:v>1.4421626596221955E-3</c:v>
                </c:pt>
                <c:pt idx="280">
                  <c:v>1.447331701412956E-3</c:v>
                </c:pt>
                <c:pt idx="281">
                  <c:v>1.4525007432037165E-3</c:v>
                </c:pt>
                <c:pt idx="282">
                  <c:v>1.4576697849944772E-3</c:v>
                </c:pt>
                <c:pt idx="283">
                  <c:v>1.4628388267852377E-3</c:v>
                </c:pt>
                <c:pt idx="284">
                  <c:v>1.4680078685759981E-3</c:v>
                </c:pt>
                <c:pt idx="285">
                  <c:v>1.4731769103667588E-3</c:v>
                </c:pt>
                <c:pt idx="286">
                  <c:v>1.4783459521575193E-3</c:v>
                </c:pt>
                <c:pt idx="287">
                  <c:v>1.4835149939482798E-3</c:v>
                </c:pt>
                <c:pt idx="288">
                  <c:v>1.4886840357390403E-3</c:v>
                </c:pt>
                <c:pt idx="289">
                  <c:v>1.493853077529801E-3</c:v>
                </c:pt>
                <c:pt idx="290">
                  <c:v>1.4990221193205615E-3</c:v>
                </c:pt>
                <c:pt idx="291">
                  <c:v>1.504191161111322E-3</c:v>
                </c:pt>
                <c:pt idx="292">
                  <c:v>1.5093602029020827E-3</c:v>
                </c:pt>
                <c:pt idx="293">
                  <c:v>1.5145292446928432E-3</c:v>
                </c:pt>
                <c:pt idx="294">
                  <c:v>1.5196982864836036E-3</c:v>
                </c:pt>
                <c:pt idx="295">
                  <c:v>1.5248673282743644E-3</c:v>
                </c:pt>
                <c:pt idx="296">
                  <c:v>1.5300363700651248E-3</c:v>
                </c:pt>
                <c:pt idx="297">
                  <c:v>1.5352054118558853E-3</c:v>
                </c:pt>
                <c:pt idx="298">
                  <c:v>1.540374453646646E-3</c:v>
                </c:pt>
                <c:pt idx="299">
                  <c:v>1.5455434954374065E-3</c:v>
                </c:pt>
                <c:pt idx="300">
                  <c:v>1.550712537228167E-3</c:v>
                </c:pt>
              </c:numCache>
            </c:numRef>
          </c:xVal>
          <c:yVal>
            <c:numRef>
              <c:f>'LC oscillation expt'!$K$10:$K$310</c:f>
              <c:numCache>
                <c:formatCode>0.00E+00</c:formatCode>
                <c:ptCount val="301"/>
                <c:pt idx="0">
                  <c:v>4.7E-7</c:v>
                </c:pt>
                <c:pt idx="1">
                  <c:v>4.7E-7</c:v>
                </c:pt>
                <c:pt idx="2">
                  <c:v>4.7E-7</c:v>
                </c:pt>
                <c:pt idx="3">
                  <c:v>4.7E-7</c:v>
                </c:pt>
                <c:pt idx="4">
                  <c:v>4.7E-7</c:v>
                </c:pt>
                <c:pt idx="5">
                  <c:v>4.7000000000000011E-7</c:v>
                </c:pt>
                <c:pt idx="6">
                  <c:v>4.7000000000000005E-7</c:v>
                </c:pt>
                <c:pt idx="7">
                  <c:v>4.7000000000000011E-7</c:v>
                </c:pt>
                <c:pt idx="8">
                  <c:v>4.7000000000000016E-7</c:v>
                </c:pt>
                <c:pt idx="9">
                  <c:v>4.7000000000000016E-7</c:v>
                </c:pt>
                <c:pt idx="10">
                  <c:v>4.7000000000000016E-7</c:v>
                </c:pt>
                <c:pt idx="11">
                  <c:v>4.7000000000000026E-7</c:v>
                </c:pt>
                <c:pt idx="12">
                  <c:v>4.7000000000000026E-7</c:v>
                </c:pt>
                <c:pt idx="13">
                  <c:v>4.7000000000000032E-7</c:v>
                </c:pt>
                <c:pt idx="14">
                  <c:v>4.7000000000000037E-7</c:v>
                </c:pt>
                <c:pt idx="15">
                  <c:v>4.7000000000000048E-7</c:v>
                </c:pt>
                <c:pt idx="16">
                  <c:v>4.7000000000000048E-7</c:v>
                </c:pt>
                <c:pt idx="17">
                  <c:v>4.7000000000000064E-7</c:v>
                </c:pt>
                <c:pt idx="18">
                  <c:v>4.7000000000000064E-7</c:v>
                </c:pt>
                <c:pt idx="19">
                  <c:v>4.7000000000000069E-7</c:v>
                </c:pt>
                <c:pt idx="20">
                  <c:v>4.7000000000000079E-7</c:v>
                </c:pt>
                <c:pt idx="21">
                  <c:v>4.700000000000009E-7</c:v>
                </c:pt>
                <c:pt idx="22">
                  <c:v>4.7000000000000095E-7</c:v>
                </c:pt>
                <c:pt idx="23">
                  <c:v>4.7000000000000122E-7</c:v>
                </c:pt>
                <c:pt idx="24">
                  <c:v>4.7000000000000127E-7</c:v>
                </c:pt>
                <c:pt idx="25">
                  <c:v>4.7000000000000132E-7</c:v>
                </c:pt>
                <c:pt idx="26">
                  <c:v>4.7000000000000138E-7</c:v>
                </c:pt>
                <c:pt idx="27">
                  <c:v>4.7000000000000154E-7</c:v>
                </c:pt>
                <c:pt idx="28">
                  <c:v>4.7000000000000169E-7</c:v>
                </c:pt>
                <c:pt idx="29">
                  <c:v>4.7000000000000175E-7</c:v>
                </c:pt>
                <c:pt idx="30">
                  <c:v>4.7000000000000175E-7</c:v>
                </c:pt>
                <c:pt idx="31">
                  <c:v>4.7000000000000196E-7</c:v>
                </c:pt>
                <c:pt idx="32">
                  <c:v>4.7000000000000201E-7</c:v>
                </c:pt>
                <c:pt idx="33">
                  <c:v>4.7000000000000217E-7</c:v>
                </c:pt>
                <c:pt idx="34">
                  <c:v>4.7000000000000217E-7</c:v>
                </c:pt>
                <c:pt idx="35">
                  <c:v>4.7000000000000228E-7</c:v>
                </c:pt>
                <c:pt idx="36">
                  <c:v>4.7000000000000228E-7</c:v>
                </c:pt>
                <c:pt idx="37">
                  <c:v>4.7000000000000249E-7</c:v>
                </c:pt>
                <c:pt idx="38">
                  <c:v>4.7000000000000249E-7</c:v>
                </c:pt>
                <c:pt idx="39">
                  <c:v>4.7000000000000259E-7</c:v>
                </c:pt>
                <c:pt idx="40">
                  <c:v>4.7000000000000259E-7</c:v>
                </c:pt>
                <c:pt idx="41">
                  <c:v>4.700000000000027E-7</c:v>
                </c:pt>
                <c:pt idx="42">
                  <c:v>4.7000000000000265E-7</c:v>
                </c:pt>
                <c:pt idx="43">
                  <c:v>4.700000000000027E-7</c:v>
                </c:pt>
                <c:pt idx="44">
                  <c:v>4.7000000000000275E-7</c:v>
                </c:pt>
                <c:pt idx="45">
                  <c:v>4.7000000000000281E-7</c:v>
                </c:pt>
                <c:pt idx="46">
                  <c:v>4.7000000000000275E-7</c:v>
                </c:pt>
                <c:pt idx="47">
                  <c:v>4.7000000000000281E-7</c:v>
                </c:pt>
                <c:pt idx="48">
                  <c:v>4.7000000000000275E-7</c:v>
                </c:pt>
                <c:pt idx="49">
                  <c:v>4.7000000000000281E-7</c:v>
                </c:pt>
                <c:pt idx="50">
                  <c:v>4.700000000000027E-7</c:v>
                </c:pt>
                <c:pt idx="51">
                  <c:v>4.700000000000027E-7</c:v>
                </c:pt>
                <c:pt idx="52">
                  <c:v>4.7000000000000275E-7</c:v>
                </c:pt>
                <c:pt idx="53">
                  <c:v>4.7000000000000281E-7</c:v>
                </c:pt>
                <c:pt idx="54">
                  <c:v>4.7000000000000281E-7</c:v>
                </c:pt>
                <c:pt idx="55">
                  <c:v>4.7000000000000275E-7</c:v>
                </c:pt>
                <c:pt idx="56">
                  <c:v>4.7000000000000275E-7</c:v>
                </c:pt>
                <c:pt idx="57">
                  <c:v>4.7000000000000286E-7</c:v>
                </c:pt>
                <c:pt idx="58">
                  <c:v>4.7000000000000281E-7</c:v>
                </c:pt>
                <c:pt idx="59">
                  <c:v>4.7000000000000291E-7</c:v>
                </c:pt>
                <c:pt idx="60">
                  <c:v>4.7000000000000291E-7</c:v>
                </c:pt>
                <c:pt idx="61">
                  <c:v>4.7000000000000286E-7</c:v>
                </c:pt>
                <c:pt idx="62">
                  <c:v>4.7000000000000291E-7</c:v>
                </c:pt>
                <c:pt idx="63">
                  <c:v>4.7000000000000302E-7</c:v>
                </c:pt>
                <c:pt idx="64">
                  <c:v>4.7000000000000302E-7</c:v>
                </c:pt>
                <c:pt idx="65">
                  <c:v>4.7000000000000312E-7</c:v>
                </c:pt>
                <c:pt idx="66">
                  <c:v>4.7000000000000312E-7</c:v>
                </c:pt>
                <c:pt idx="67">
                  <c:v>4.7000000000000323E-7</c:v>
                </c:pt>
                <c:pt idx="68">
                  <c:v>4.7000000000000323E-7</c:v>
                </c:pt>
                <c:pt idx="69">
                  <c:v>4.7000000000000328E-7</c:v>
                </c:pt>
                <c:pt idx="70">
                  <c:v>4.7000000000000344E-7</c:v>
                </c:pt>
                <c:pt idx="71">
                  <c:v>4.700000000000036E-7</c:v>
                </c:pt>
                <c:pt idx="72">
                  <c:v>4.7000000000000371E-7</c:v>
                </c:pt>
                <c:pt idx="73">
                  <c:v>4.7000000000000381E-7</c:v>
                </c:pt>
                <c:pt idx="74">
                  <c:v>4.7000000000000397E-7</c:v>
                </c:pt>
                <c:pt idx="75">
                  <c:v>4.7000000000000408E-7</c:v>
                </c:pt>
                <c:pt idx="76">
                  <c:v>4.7000000000000418E-7</c:v>
                </c:pt>
                <c:pt idx="77">
                  <c:v>4.7000000000000429E-7</c:v>
                </c:pt>
                <c:pt idx="78">
                  <c:v>4.7000000000000445E-7</c:v>
                </c:pt>
                <c:pt idx="79">
                  <c:v>4.7000000000000455E-7</c:v>
                </c:pt>
                <c:pt idx="80">
                  <c:v>4.7000000000000471E-7</c:v>
                </c:pt>
                <c:pt idx="81">
                  <c:v>4.7000000000000471E-7</c:v>
                </c:pt>
                <c:pt idx="82">
                  <c:v>4.7000000000000482E-7</c:v>
                </c:pt>
                <c:pt idx="83">
                  <c:v>4.7000000000000498E-7</c:v>
                </c:pt>
                <c:pt idx="84">
                  <c:v>4.7000000000000503E-7</c:v>
                </c:pt>
                <c:pt idx="85">
                  <c:v>4.7000000000000529E-7</c:v>
                </c:pt>
                <c:pt idx="86">
                  <c:v>4.7000000000000524E-7</c:v>
                </c:pt>
                <c:pt idx="87">
                  <c:v>4.7000000000000524E-7</c:v>
                </c:pt>
                <c:pt idx="88">
                  <c:v>4.7000000000000545E-7</c:v>
                </c:pt>
                <c:pt idx="89">
                  <c:v>4.7000000000000545E-7</c:v>
                </c:pt>
                <c:pt idx="90">
                  <c:v>4.7000000000000556E-7</c:v>
                </c:pt>
                <c:pt idx="91">
                  <c:v>4.7000000000000556E-7</c:v>
                </c:pt>
                <c:pt idx="92">
                  <c:v>4.7000000000000561E-7</c:v>
                </c:pt>
                <c:pt idx="93">
                  <c:v>4.7000000000000561E-7</c:v>
                </c:pt>
                <c:pt idx="94">
                  <c:v>4.7000000000000556E-7</c:v>
                </c:pt>
                <c:pt idx="95">
                  <c:v>4.7000000000000561E-7</c:v>
                </c:pt>
                <c:pt idx="96">
                  <c:v>4.7000000000000566E-7</c:v>
                </c:pt>
                <c:pt idx="97">
                  <c:v>4.7000000000000572E-7</c:v>
                </c:pt>
                <c:pt idx="98">
                  <c:v>4.7000000000000561E-7</c:v>
                </c:pt>
                <c:pt idx="99">
                  <c:v>4.7000000000000556E-7</c:v>
                </c:pt>
                <c:pt idx="100">
                  <c:v>4.7000000000000551E-7</c:v>
                </c:pt>
                <c:pt idx="101">
                  <c:v>4.7000000000000566E-7</c:v>
                </c:pt>
                <c:pt idx="102">
                  <c:v>4.7000000000000556E-7</c:v>
                </c:pt>
                <c:pt idx="103">
                  <c:v>4.7000000000000561E-7</c:v>
                </c:pt>
                <c:pt idx="104">
                  <c:v>4.7000000000000561E-7</c:v>
                </c:pt>
                <c:pt idx="105">
                  <c:v>4.7000000000000561E-7</c:v>
                </c:pt>
                <c:pt idx="106">
                  <c:v>4.7000000000000566E-7</c:v>
                </c:pt>
                <c:pt idx="107">
                  <c:v>4.7000000000000566E-7</c:v>
                </c:pt>
                <c:pt idx="108">
                  <c:v>4.7000000000000566E-7</c:v>
                </c:pt>
                <c:pt idx="109">
                  <c:v>4.7000000000000572E-7</c:v>
                </c:pt>
                <c:pt idx="110">
                  <c:v>4.7000000000000577E-7</c:v>
                </c:pt>
                <c:pt idx="111">
                  <c:v>4.7000000000000588E-7</c:v>
                </c:pt>
                <c:pt idx="112">
                  <c:v>4.7000000000000588E-7</c:v>
                </c:pt>
                <c:pt idx="113">
                  <c:v>4.7000000000000588E-7</c:v>
                </c:pt>
                <c:pt idx="114">
                  <c:v>4.7000000000000588E-7</c:v>
                </c:pt>
                <c:pt idx="115">
                  <c:v>4.7000000000000598E-7</c:v>
                </c:pt>
                <c:pt idx="116">
                  <c:v>4.7000000000000598E-7</c:v>
                </c:pt>
                <c:pt idx="117">
                  <c:v>4.7000000000000614E-7</c:v>
                </c:pt>
                <c:pt idx="118">
                  <c:v>4.7000000000000619E-7</c:v>
                </c:pt>
                <c:pt idx="119">
                  <c:v>4.7000000000000635E-7</c:v>
                </c:pt>
                <c:pt idx="120">
                  <c:v>4.7000000000000651E-7</c:v>
                </c:pt>
                <c:pt idx="121">
                  <c:v>4.7000000000000667E-7</c:v>
                </c:pt>
                <c:pt idx="122">
                  <c:v>4.7000000000000678E-7</c:v>
                </c:pt>
                <c:pt idx="123">
                  <c:v>4.7000000000000688E-7</c:v>
                </c:pt>
                <c:pt idx="124">
                  <c:v>4.7000000000000699E-7</c:v>
                </c:pt>
                <c:pt idx="125">
                  <c:v>4.7000000000000709E-7</c:v>
                </c:pt>
                <c:pt idx="126">
                  <c:v>4.700000000000072E-7</c:v>
                </c:pt>
                <c:pt idx="127">
                  <c:v>4.7000000000000725E-7</c:v>
                </c:pt>
                <c:pt idx="128">
                  <c:v>4.7000000000000741E-7</c:v>
                </c:pt>
                <c:pt idx="129">
                  <c:v>4.7000000000000757E-7</c:v>
                </c:pt>
                <c:pt idx="130">
                  <c:v>4.7000000000000762E-7</c:v>
                </c:pt>
                <c:pt idx="131">
                  <c:v>4.7000000000000778E-7</c:v>
                </c:pt>
                <c:pt idx="132">
                  <c:v>4.7000000000000789E-7</c:v>
                </c:pt>
                <c:pt idx="133">
                  <c:v>4.7000000000000794E-7</c:v>
                </c:pt>
                <c:pt idx="134">
                  <c:v>4.7000000000000805E-7</c:v>
                </c:pt>
                <c:pt idx="135">
                  <c:v>4.7000000000000821E-7</c:v>
                </c:pt>
                <c:pt idx="136">
                  <c:v>4.7000000000000826E-7</c:v>
                </c:pt>
                <c:pt idx="137">
                  <c:v>4.7000000000000842E-7</c:v>
                </c:pt>
                <c:pt idx="138">
                  <c:v>4.7000000000000831E-7</c:v>
                </c:pt>
                <c:pt idx="139">
                  <c:v>4.7000000000000831E-7</c:v>
                </c:pt>
                <c:pt idx="140">
                  <c:v>4.7000000000000842E-7</c:v>
                </c:pt>
                <c:pt idx="141">
                  <c:v>4.7000000000000842E-7</c:v>
                </c:pt>
                <c:pt idx="142">
                  <c:v>4.7000000000000842E-7</c:v>
                </c:pt>
                <c:pt idx="143">
                  <c:v>4.7000000000000847E-7</c:v>
                </c:pt>
                <c:pt idx="144">
                  <c:v>4.7000000000000842E-7</c:v>
                </c:pt>
                <c:pt idx="145">
                  <c:v>4.7000000000000847E-7</c:v>
                </c:pt>
                <c:pt idx="146">
                  <c:v>4.7000000000000852E-7</c:v>
                </c:pt>
                <c:pt idx="147">
                  <c:v>4.7000000000000842E-7</c:v>
                </c:pt>
                <c:pt idx="148">
                  <c:v>4.7000000000000858E-7</c:v>
                </c:pt>
                <c:pt idx="149">
                  <c:v>4.7000000000000863E-7</c:v>
                </c:pt>
                <c:pt idx="150">
                  <c:v>4.7000000000000858E-7</c:v>
                </c:pt>
                <c:pt idx="151">
                  <c:v>4.7000000000000863E-7</c:v>
                </c:pt>
                <c:pt idx="152">
                  <c:v>4.7000000000000863E-7</c:v>
                </c:pt>
                <c:pt idx="153">
                  <c:v>4.7000000000000868E-7</c:v>
                </c:pt>
                <c:pt idx="154">
                  <c:v>4.7000000000000858E-7</c:v>
                </c:pt>
                <c:pt idx="155">
                  <c:v>4.7000000000000863E-7</c:v>
                </c:pt>
                <c:pt idx="156">
                  <c:v>4.7000000000000868E-7</c:v>
                </c:pt>
                <c:pt idx="157">
                  <c:v>4.7000000000000868E-7</c:v>
                </c:pt>
                <c:pt idx="158">
                  <c:v>4.7000000000000868E-7</c:v>
                </c:pt>
                <c:pt idx="159">
                  <c:v>4.7000000000000873E-7</c:v>
                </c:pt>
                <c:pt idx="160">
                  <c:v>4.7000000000000879E-7</c:v>
                </c:pt>
                <c:pt idx="161">
                  <c:v>4.7000000000000884E-7</c:v>
                </c:pt>
                <c:pt idx="162">
                  <c:v>4.7000000000000889E-7</c:v>
                </c:pt>
                <c:pt idx="163">
                  <c:v>4.70000000000009E-7</c:v>
                </c:pt>
                <c:pt idx="164">
                  <c:v>4.7000000000000905E-7</c:v>
                </c:pt>
                <c:pt idx="165">
                  <c:v>4.7000000000000895E-7</c:v>
                </c:pt>
                <c:pt idx="166">
                  <c:v>4.7000000000000905E-7</c:v>
                </c:pt>
                <c:pt idx="167">
                  <c:v>4.7000000000000905E-7</c:v>
                </c:pt>
                <c:pt idx="168">
                  <c:v>4.7000000000000921E-7</c:v>
                </c:pt>
                <c:pt idx="169">
                  <c:v>4.7000000000000926E-7</c:v>
                </c:pt>
                <c:pt idx="170">
                  <c:v>4.7000000000000942E-7</c:v>
                </c:pt>
                <c:pt idx="171">
                  <c:v>4.7000000000000948E-7</c:v>
                </c:pt>
                <c:pt idx="172">
                  <c:v>4.7000000000000963E-7</c:v>
                </c:pt>
                <c:pt idx="173">
                  <c:v>4.7000000000000979E-7</c:v>
                </c:pt>
                <c:pt idx="174">
                  <c:v>4.7000000000000985E-7</c:v>
                </c:pt>
                <c:pt idx="175">
                  <c:v>4.7000000000000995E-7</c:v>
                </c:pt>
                <c:pt idx="176">
                  <c:v>4.7000000000001001E-7</c:v>
                </c:pt>
                <c:pt idx="177">
                  <c:v>4.7000000000001022E-7</c:v>
                </c:pt>
                <c:pt idx="178">
                  <c:v>4.7000000000001038E-7</c:v>
                </c:pt>
                <c:pt idx="179">
                  <c:v>4.7000000000001059E-7</c:v>
                </c:pt>
                <c:pt idx="180">
                  <c:v>4.7000000000001075E-7</c:v>
                </c:pt>
                <c:pt idx="181">
                  <c:v>4.7000000000001085E-7</c:v>
                </c:pt>
                <c:pt idx="182">
                  <c:v>4.7000000000001096E-7</c:v>
                </c:pt>
                <c:pt idx="183">
                  <c:v>4.7000000000001106E-7</c:v>
                </c:pt>
                <c:pt idx="184">
                  <c:v>4.7000000000001117E-7</c:v>
                </c:pt>
                <c:pt idx="185">
                  <c:v>4.7000000000001117E-7</c:v>
                </c:pt>
                <c:pt idx="186">
                  <c:v>4.7000000000001128E-7</c:v>
                </c:pt>
                <c:pt idx="187">
                  <c:v>4.7000000000001138E-7</c:v>
                </c:pt>
                <c:pt idx="188">
                  <c:v>4.7000000000001138E-7</c:v>
                </c:pt>
                <c:pt idx="189">
                  <c:v>4.7000000000001138E-7</c:v>
                </c:pt>
                <c:pt idx="190">
                  <c:v>4.7000000000001143E-7</c:v>
                </c:pt>
                <c:pt idx="191">
                  <c:v>4.7000000000001159E-7</c:v>
                </c:pt>
                <c:pt idx="192">
                  <c:v>4.7000000000001159E-7</c:v>
                </c:pt>
                <c:pt idx="193">
                  <c:v>4.7000000000001159E-7</c:v>
                </c:pt>
                <c:pt idx="194">
                  <c:v>4.7000000000001165E-7</c:v>
                </c:pt>
                <c:pt idx="195">
                  <c:v>4.7000000000001165E-7</c:v>
                </c:pt>
                <c:pt idx="196">
                  <c:v>4.700000000000117E-7</c:v>
                </c:pt>
                <c:pt idx="197">
                  <c:v>4.7000000000001175E-7</c:v>
                </c:pt>
                <c:pt idx="198">
                  <c:v>4.7000000000001175E-7</c:v>
                </c:pt>
                <c:pt idx="199">
                  <c:v>4.7000000000001181E-7</c:v>
                </c:pt>
                <c:pt idx="200">
                  <c:v>4.7000000000001181E-7</c:v>
                </c:pt>
                <c:pt idx="201">
                  <c:v>4.700000000000117E-7</c:v>
                </c:pt>
                <c:pt idx="202">
                  <c:v>4.7000000000001181E-7</c:v>
                </c:pt>
                <c:pt idx="203">
                  <c:v>4.7000000000001181E-7</c:v>
                </c:pt>
                <c:pt idx="204">
                  <c:v>4.700000000000117E-7</c:v>
                </c:pt>
                <c:pt idx="205">
                  <c:v>4.7000000000001181E-7</c:v>
                </c:pt>
                <c:pt idx="206">
                  <c:v>4.7000000000001175E-7</c:v>
                </c:pt>
                <c:pt idx="207">
                  <c:v>4.7000000000001186E-7</c:v>
                </c:pt>
                <c:pt idx="208">
                  <c:v>4.7000000000001186E-7</c:v>
                </c:pt>
                <c:pt idx="209">
                  <c:v>4.7000000000001181E-7</c:v>
                </c:pt>
                <c:pt idx="210">
                  <c:v>4.7000000000001191E-7</c:v>
                </c:pt>
                <c:pt idx="211">
                  <c:v>4.7000000000001202E-7</c:v>
                </c:pt>
                <c:pt idx="212">
                  <c:v>4.7000000000001202E-7</c:v>
                </c:pt>
                <c:pt idx="213">
                  <c:v>4.7000000000001212E-7</c:v>
                </c:pt>
                <c:pt idx="214">
                  <c:v>4.7000000000001202E-7</c:v>
                </c:pt>
                <c:pt idx="215">
                  <c:v>4.7000000000001207E-7</c:v>
                </c:pt>
                <c:pt idx="216">
                  <c:v>4.7000000000001223E-7</c:v>
                </c:pt>
                <c:pt idx="217">
                  <c:v>4.7000000000001233E-7</c:v>
                </c:pt>
                <c:pt idx="218">
                  <c:v>4.7000000000001249E-7</c:v>
                </c:pt>
                <c:pt idx="219">
                  <c:v>4.700000000000126E-7</c:v>
                </c:pt>
                <c:pt idx="220">
                  <c:v>4.7000000000001255E-7</c:v>
                </c:pt>
                <c:pt idx="221">
                  <c:v>4.7000000000001271E-7</c:v>
                </c:pt>
                <c:pt idx="222">
                  <c:v>4.7000000000001276E-7</c:v>
                </c:pt>
                <c:pt idx="223">
                  <c:v>4.7000000000001292E-7</c:v>
                </c:pt>
                <c:pt idx="224">
                  <c:v>4.7000000000001302E-7</c:v>
                </c:pt>
                <c:pt idx="225">
                  <c:v>4.7000000000001308E-7</c:v>
                </c:pt>
                <c:pt idx="226">
                  <c:v>4.7000000000001318E-7</c:v>
                </c:pt>
                <c:pt idx="227">
                  <c:v>4.7000000000001339E-7</c:v>
                </c:pt>
                <c:pt idx="228">
                  <c:v>4.7000000000001339E-7</c:v>
                </c:pt>
                <c:pt idx="229">
                  <c:v>4.7000000000001361E-7</c:v>
                </c:pt>
                <c:pt idx="230">
                  <c:v>4.7000000000001382E-7</c:v>
                </c:pt>
                <c:pt idx="231">
                  <c:v>4.7000000000001398E-7</c:v>
                </c:pt>
                <c:pt idx="232">
                  <c:v>4.7000000000001403E-7</c:v>
                </c:pt>
                <c:pt idx="233">
                  <c:v>4.7000000000001403E-7</c:v>
                </c:pt>
                <c:pt idx="234">
                  <c:v>4.7000000000001413E-7</c:v>
                </c:pt>
                <c:pt idx="235">
                  <c:v>4.7000000000001424E-7</c:v>
                </c:pt>
                <c:pt idx="236">
                  <c:v>4.7000000000001424E-7</c:v>
                </c:pt>
                <c:pt idx="237">
                  <c:v>4.700000000000144E-7</c:v>
                </c:pt>
                <c:pt idx="238">
                  <c:v>4.700000000000144E-7</c:v>
                </c:pt>
                <c:pt idx="239">
                  <c:v>4.7000000000001435E-7</c:v>
                </c:pt>
                <c:pt idx="240">
                  <c:v>4.7000000000001445E-7</c:v>
                </c:pt>
                <c:pt idx="241">
                  <c:v>4.7000000000001456E-7</c:v>
                </c:pt>
                <c:pt idx="242">
                  <c:v>4.7000000000001461E-7</c:v>
                </c:pt>
                <c:pt idx="243">
                  <c:v>4.7000000000001472E-7</c:v>
                </c:pt>
                <c:pt idx="244">
                  <c:v>4.7000000000001466E-7</c:v>
                </c:pt>
                <c:pt idx="245">
                  <c:v>4.7000000000001472E-7</c:v>
                </c:pt>
                <c:pt idx="246">
                  <c:v>4.7000000000001461E-7</c:v>
                </c:pt>
                <c:pt idx="247">
                  <c:v>4.7000000000001456E-7</c:v>
                </c:pt>
                <c:pt idx="248">
                  <c:v>4.7000000000001456E-7</c:v>
                </c:pt>
                <c:pt idx="249">
                  <c:v>4.7000000000001461E-7</c:v>
                </c:pt>
                <c:pt idx="250">
                  <c:v>4.7000000000001466E-7</c:v>
                </c:pt>
                <c:pt idx="251">
                  <c:v>4.7000000000001466E-7</c:v>
                </c:pt>
                <c:pt idx="252">
                  <c:v>4.7000000000001461E-7</c:v>
                </c:pt>
                <c:pt idx="253">
                  <c:v>4.7000000000001477E-7</c:v>
                </c:pt>
                <c:pt idx="254">
                  <c:v>4.7000000000001472E-7</c:v>
                </c:pt>
                <c:pt idx="255">
                  <c:v>4.7000000000001472E-7</c:v>
                </c:pt>
                <c:pt idx="256">
                  <c:v>4.7000000000001472E-7</c:v>
                </c:pt>
                <c:pt idx="257">
                  <c:v>4.7000000000001477E-7</c:v>
                </c:pt>
                <c:pt idx="258">
                  <c:v>4.7000000000001488E-7</c:v>
                </c:pt>
                <c:pt idx="259">
                  <c:v>4.7000000000001488E-7</c:v>
                </c:pt>
                <c:pt idx="260">
                  <c:v>4.7000000000001488E-7</c:v>
                </c:pt>
                <c:pt idx="261">
                  <c:v>4.7000000000001488E-7</c:v>
                </c:pt>
                <c:pt idx="262">
                  <c:v>4.7000000000001488E-7</c:v>
                </c:pt>
                <c:pt idx="263">
                  <c:v>4.7000000000001482E-7</c:v>
                </c:pt>
                <c:pt idx="264">
                  <c:v>4.7000000000001493E-7</c:v>
                </c:pt>
                <c:pt idx="265">
                  <c:v>4.7000000000001498E-7</c:v>
                </c:pt>
                <c:pt idx="266">
                  <c:v>4.7000000000001498E-7</c:v>
                </c:pt>
                <c:pt idx="267">
                  <c:v>4.7000000000001503E-7</c:v>
                </c:pt>
                <c:pt idx="268">
                  <c:v>4.7000000000001514E-7</c:v>
                </c:pt>
                <c:pt idx="269">
                  <c:v>4.7000000000001525E-7</c:v>
                </c:pt>
                <c:pt idx="270">
                  <c:v>4.7000000000001546E-7</c:v>
                </c:pt>
                <c:pt idx="271">
                  <c:v>4.7000000000001562E-7</c:v>
                </c:pt>
                <c:pt idx="272">
                  <c:v>4.7000000000001572E-7</c:v>
                </c:pt>
                <c:pt idx="273">
                  <c:v>4.7000000000001588E-7</c:v>
                </c:pt>
                <c:pt idx="274">
                  <c:v>4.7000000000001604E-7</c:v>
                </c:pt>
                <c:pt idx="275">
                  <c:v>4.7000000000001609E-7</c:v>
                </c:pt>
                <c:pt idx="276">
                  <c:v>4.700000000000162E-7</c:v>
                </c:pt>
                <c:pt idx="277">
                  <c:v>4.700000000000162E-7</c:v>
                </c:pt>
                <c:pt idx="278">
                  <c:v>4.7000000000001636E-7</c:v>
                </c:pt>
                <c:pt idx="279">
                  <c:v>4.7000000000001652E-7</c:v>
                </c:pt>
                <c:pt idx="280">
                  <c:v>4.7000000000001662E-7</c:v>
                </c:pt>
                <c:pt idx="281">
                  <c:v>4.7000000000001678E-7</c:v>
                </c:pt>
                <c:pt idx="282">
                  <c:v>4.7000000000001678E-7</c:v>
                </c:pt>
                <c:pt idx="283">
                  <c:v>4.7000000000001689E-7</c:v>
                </c:pt>
                <c:pt idx="284">
                  <c:v>4.7000000000001689E-7</c:v>
                </c:pt>
                <c:pt idx="285">
                  <c:v>4.7000000000001699E-7</c:v>
                </c:pt>
                <c:pt idx="286">
                  <c:v>4.700000000000171E-7</c:v>
                </c:pt>
                <c:pt idx="287">
                  <c:v>4.700000000000171E-7</c:v>
                </c:pt>
                <c:pt idx="288">
                  <c:v>4.7000000000001731E-7</c:v>
                </c:pt>
                <c:pt idx="289">
                  <c:v>4.7000000000001731E-7</c:v>
                </c:pt>
                <c:pt idx="290">
                  <c:v>4.7000000000001731E-7</c:v>
                </c:pt>
                <c:pt idx="291">
                  <c:v>4.7000000000001736E-7</c:v>
                </c:pt>
                <c:pt idx="292">
                  <c:v>4.7000000000001736E-7</c:v>
                </c:pt>
                <c:pt idx="293">
                  <c:v>4.7000000000001742E-7</c:v>
                </c:pt>
                <c:pt idx="294">
                  <c:v>4.7000000000001742E-7</c:v>
                </c:pt>
                <c:pt idx="295">
                  <c:v>4.7000000000001747E-7</c:v>
                </c:pt>
                <c:pt idx="296">
                  <c:v>4.7000000000001742E-7</c:v>
                </c:pt>
                <c:pt idx="297">
                  <c:v>4.7000000000001742E-7</c:v>
                </c:pt>
                <c:pt idx="298">
                  <c:v>4.7000000000001731E-7</c:v>
                </c:pt>
                <c:pt idx="299">
                  <c:v>4.7000000000001736E-7</c:v>
                </c:pt>
                <c:pt idx="300">
                  <c:v>4.7000000000001736E-7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6A-49C0-BA8B-DFEEA94D1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44552"/>
        <c:axId val="194944944"/>
      </c:scatterChart>
      <c:valAx>
        <c:axId val="194944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4944"/>
        <c:crosses val="autoZero"/>
        <c:crossBetween val="midCat"/>
      </c:valAx>
      <c:valAx>
        <c:axId val="194944944"/>
        <c:scaling>
          <c:orientation val="minMax"/>
          <c:max val="5.000000000000003E-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4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76577952"/>
        <c:axId val="276578736"/>
      </c:scatterChart>
      <c:valAx>
        <c:axId val="27657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578736"/>
        <c:crosses val="autoZero"/>
        <c:crossBetween val="midCat"/>
      </c:valAx>
      <c:valAx>
        <c:axId val="2765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57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94271984"/>
        <c:axId val="194272376"/>
      </c:scatterChart>
      <c:valAx>
        <c:axId val="19427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72376"/>
        <c:crosses val="autoZero"/>
        <c:crossBetween val="midCat"/>
      </c:valAx>
      <c:valAx>
        <c:axId val="19427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7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94273160"/>
        <c:axId val="194273552"/>
      </c:scatterChart>
      <c:valAx>
        <c:axId val="194273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73552"/>
        <c:crosses val="autoZero"/>
        <c:crossBetween val="midCat"/>
      </c:valAx>
      <c:valAx>
        <c:axId val="19427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73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94274336"/>
        <c:axId val="194274728"/>
      </c:scatterChart>
      <c:valAx>
        <c:axId val="19427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74728"/>
        <c:crosses val="autoZero"/>
        <c:crossBetween val="midCat"/>
      </c:valAx>
      <c:valAx>
        <c:axId val="19427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74336"/>
        <c:crosses val="autoZero"/>
        <c:crossBetween val="midCat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96734776"/>
        <c:axId val="196735168"/>
      </c:scatterChart>
      <c:valAx>
        <c:axId val="1967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35168"/>
        <c:crosses val="autoZero"/>
        <c:crossBetween val="midCat"/>
      </c:valAx>
      <c:valAx>
        <c:axId val="1967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34776"/>
        <c:crosses val="autoZero"/>
        <c:crossBetween val="midCat"/>
      </c:valAx>
    </c:plotArea>
    <c:plotVisOnly val="1"/>
    <c:dispBlanksAs val="gap"/>
    <c:showDLblsOverMax val="0"/>
    <c:extLst xmlns:c16r2="http://schemas.microsoft.com/office/drawing/2015/06/chart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94478904"/>
        <c:axId val="194703544"/>
      </c:scatterChart>
      <c:valAx>
        <c:axId val="194478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03544"/>
        <c:crosses val="autoZero"/>
        <c:crossBetween val="midCat"/>
      </c:valAx>
      <c:valAx>
        <c:axId val="19470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78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36165120"/>
        <c:axId val="136164728"/>
      </c:scatterChart>
      <c:valAx>
        <c:axId val="13616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64728"/>
        <c:crosses val="autoZero"/>
        <c:crossBetween val="midCat"/>
      </c:valAx>
      <c:valAx>
        <c:axId val="13616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6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Displacement vs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Damping!$F$16:$F$316</c:f>
              <c:numCache>
                <c:formatCode>General</c:formatCode>
                <c:ptCount val="301"/>
                <c:pt idx="0">
                  <c:v>0</c:v>
                </c:pt>
                <c:pt idx="1">
                  <c:v>9.4992832937898064E-2</c:v>
                </c:pt>
                <c:pt idx="2">
                  <c:v>0.18998566587579613</c:v>
                </c:pt>
                <c:pt idx="3">
                  <c:v>0.28497849881369419</c:v>
                </c:pt>
                <c:pt idx="4">
                  <c:v>0.37997133175159226</c:v>
                </c:pt>
                <c:pt idx="5">
                  <c:v>0.47496416468949032</c:v>
                </c:pt>
                <c:pt idx="6">
                  <c:v>0.56995699762738838</c:v>
                </c:pt>
                <c:pt idx="7">
                  <c:v>0.66494983056528645</c:v>
                </c:pt>
                <c:pt idx="8">
                  <c:v>0.75994266350318451</c:v>
                </c:pt>
                <c:pt idx="9">
                  <c:v>0.85493549644108258</c:v>
                </c:pt>
                <c:pt idx="10">
                  <c:v>0.94992832937898064</c:v>
                </c:pt>
                <c:pt idx="11">
                  <c:v>1.0449211623168786</c:v>
                </c:pt>
                <c:pt idx="12">
                  <c:v>1.1399139952547768</c:v>
                </c:pt>
                <c:pt idx="13">
                  <c:v>1.2349068281926749</c:v>
                </c:pt>
                <c:pt idx="14">
                  <c:v>1.3298996611305729</c:v>
                </c:pt>
                <c:pt idx="15">
                  <c:v>1.4248924940684708</c:v>
                </c:pt>
                <c:pt idx="16">
                  <c:v>1.519885327006369</c:v>
                </c:pt>
                <c:pt idx="17">
                  <c:v>1.6148781599442672</c:v>
                </c:pt>
                <c:pt idx="18">
                  <c:v>1.7098709928821652</c:v>
                </c:pt>
                <c:pt idx="19">
                  <c:v>1.8048638258200631</c:v>
                </c:pt>
                <c:pt idx="20">
                  <c:v>1.8998566587579613</c:v>
                </c:pt>
                <c:pt idx="21">
                  <c:v>1.9948494916958595</c:v>
                </c:pt>
                <c:pt idx="22">
                  <c:v>2.0898423246337572</c:v>
                </c:pt>
                <c:pt idx="23">
                  <c:v>2.1848351575716554</c:v>
                </c:pt>
                <c:pt idx="24">
                  <c:v>2.2798279905095535</c:v>
                </c:pt>
                <c:pt idx="25">
                  <c:v>2.3748208234474517</c:v>
                </c:pt>
                <c:pt idx="26">
                  <c:v>2.4698136563853499</c:v>
                </c:pt>
                <c:pt idx="27">
                  <c:v>2.5648064893232476</c:v>
                </c:pt>
                <c:pt idx="28">
                  <c:v>2.6597993222611458</c:v>
                </c:pt>
                <c:pt idx="29">
                  <c:v>2.754792155199044</c:v>
                </c:pt>
                <c:pt idx="30">
                  <c:v>2.8497849881369417</c:v>
                </c:pt>
                <c:pt idx="31">
                  <c:v>2.9447778210748399</c:v>
                </c:pt>
                <c:pt idx="32">
                  <c:v>3.039770654012738</c:v>
                </c:pt>
                <c:pt idx="33">
                  <c:v>3.1347634869506362</c:v>
                </c:pt>
                <c:pt idx="34">
                  <c:v>3.2297563198885344</c:v>
                </c:pt>
                <c:pt idx="35">
                  <c:v>3.3247491528264321</c:v>
                </c:pt>
                <c:pt idx="36">
                  <c:v>3.4197419857643303</c:v>
                </c:pt>
                <c:pt idx="37">
                  <c:v>3.5147348187022285</c:v>
                </c:pt>
                <c:pt idx="38">
                  <c:v>3.6097276516401262</c:v>
                </c:pt>
                <c:pt idx="39">
                  <c:v>3.7047204845780244</c:v>
                </c:pt>
                <c:pt idx="40">
                  <c:v>3.7997133175159226</c:v>
                </c:pt>
                <c:pt idx="41">
                  <c:v>3.8947061504538207</c:v>
                </c:pt>
                <c:pt idx="42">
                  <c:v>3.9896989833917189</c:v>
                </c:pt>
                <c:pt idx="43">
                  <c:v>4.0846918163296166</c:v>
                </c:pt>
                <c:pt idx="44">
                  <c:v>4.1796846492675144</c:v>
                </c:pt>
                <c:pt idx="45">
                  <c:v>4.274677482205413</c:v>
                </c:pt>
                <c:pt idx="46">
                  <c:v>4.3696703151433107</c:v>
                </c:pt>
                <c:pt idx="47">
                  <c:v>4.4646631480812093</c:v>
                </c:pt>
                <c:pt idx="48">
                  <c:v>4.5596559810191071</c:v>
                </c:pt>
                <c:pt idx="49">
                  <c:v>4.6546488139570048</c:v>
                </c:pt>
                <c:pt idx="50">
                  <c:v>4.7496416468949034</c:v>
                </c:pt>
                <c:pt idx="51">
                  <c:v>4.8446344798328012</c:v>
                </c:pt>
                <c:pt idx="52">
                  <c:v>4.9396273127706998</c:v>
                </c:pt>
                <c:pt idx="53">
                  <c:v>5.0346201457085975</c:v>
                </c:pt>
                <c:pt idx="54">
                  <c:v>5.1296129786464952</c:v>
                </c:pt>
                <c:pt idx="55">
                  <c:v>5.2246058115843939</c:v>
                </c:pt>
                <c:pt idx="56">
                  <c:v>5.3195986445222916</c:v>
                </c:pt>
                <c:pt idx="57">
                  <c:v>5.4145914774601893</c:v>
                </c:pt>
                <c:pt idx="58">
                  <c:v>5.5095843103980879</c:v>
                </c:pt>
                <c:pt idx="59">
                  <c:v>5.6045771433359857</c:v>
                </c:pt>
                <c:pt idx="60">
                  <c:v>5.6995699762738834</c:v>
                </c:pt>
                <c:pt idx="61">
                  <c:v>5.794562809211782</c:v>
                </c:pt>
                <c:pt idx="62">
                  <c:v>5.8895556421496797</c:v>
                </c:pt>
                <c:pt idx="63">
                  <c:v>5.9845484750875784</c:v>
                </c:pt>
                <c:pt idx="64">
                  <c:v>6.0795413080254761</c:v>
                </c:pt>
                <c:pt idx="65">
                  <c:v>6.1745341409633738</c:v>
                </c:pt>
                <c:pt idx="66">
                  <c:v>6.2695269739012724</c:v>
                </c:pt>
                <c:pt idx="67">
                  <c:v>6.3645198068391702</c:v>
                </c:pt>
                <c:pt idx="68">
                  <c:v>6.4595126397770688</c:v>
                </c:pt>
                <c:pt idx="69">
                  <c:v>6.5545054727149665</c:v>
                </c:pt>
                <c:pt idx="70">
                  <c:v>6.6494983056528643</c:v>
                </c:pt>
                <c:pt idx="71">
                  <c:v>6.7444911385907629</c:v>
                </c:pt>
                <c:pt idx="72">
                  <c:v>6.8394839715286606</c:v>
                </c:pt>
                <c:pt idx="73">
                  <c:v>6.9344768044665583</c:v>
                </c:pt>
                <c:pt idx="74">
                  <c:v>7.029469637404457</c:v>
                </c:pt>
                <c:pt idx="75">
                  <c:v>7.1244624703423547</c:v>
                </c:pt>
                <c:pt idx="76">
                  <c:v>7.2194553032802524</c:v>
                </c:pt>
                <c:pt idx="77">
                  <c:v>7.314448136218151</c:v>
                </c:pt>
                <c:pt idx="78">
                  <c:v>7.4094409691560488</c:v>
                </c:pt>
                <c:pt idx="79">
                  <c:v>7.5044338020939474</c:v>
                </c:pt>
                <c:pt idx="80">
                  <c:v>7.5994266350318451</c:v>
                </c:pt>
                <c:pt idx="81">
                  <c:v>7.6944194679697429</c:v>
                </c:pt>
                <c:pt idx="82">
                  <c:v>7.7894123009076415</c:v>
                </c:pt>
                <c:pt idx="83">
                  <c:v>7.8844051338455392</c:v>
                </c:pt>
                <c:pt idx="84">
                  <c:v>7.9793979667834378</c:v>
                </c:pt>
                <c:pt idx="85">
                  <c:v>8.0743907997213356</c:v>
                </c:pt>
                <c:pt idx="86">
                  <c:v>8.1693836326592333</c:v>
                </c:pt>
                <c:pt idx="87">
                  <c:v>8.264376465597131</c:v>
                </c:pt>
                <c:pt idx="88">
                  <c:v>8.3593692985350287</c:v>
                </c:pt>
                <c:pt idx="89">
                  <c:v>8.4543621314729283</c:v>
                </c:pt>
                <c:pt idx="90">
                  <c:v>8.549354964410826</c:v>
                </c:pt>
                <c:pt idx="91">
                  <c:v>8.6443477973487237</c:v>
                </c:pt>
                <c:pt idx="92">
                  <c:v>8.7393406302866214</c:v>
                </c:pt>
                <c:pt idx="93">
                  <c:v>8.8343334632245192</c:v>
                </c:pt>
                <c:pt idx="94">
                  <c:v>8.9293262961624187</c:v>
                </c:pt>
                <c:pt idx="95">
                  <c:v>9.0243191291003164</c:v>
                </c:pt>
                <c:pt idx="96">
                  <c:v>9.1193119620382141</c:v>
                </c:pt>
                <c:pt idx="97">
                  <c:v>9.2143047949761119</c:v>
                </c:pt>
                <c:pt idx="98">
                  <c:v>9.3092976279140096</c:v>
                </c:pt>
                <c:pt idx="99">
                  <c:v>9.4042904608519091</c:v>
                </c:pt>
                <c:pt idx="100">
                  <c:v>9.4992832937898068</c:v>
                </c:pt>
                <c:pt idx="101">
                  <c:v>9.5942761267277046</c:v>
                </c:pt>
                <c:pt idx="102">
                  <c:v>9.6892689596656023</c:v>
                </c:pt>
                <c:pt idx="103">
                  <c:v>9.7842617926035</c:v>
                </c:pt>
                <c:pt idx="104">
                  <c:v>9.8792546255413995</c:v>
                </c:pt>
                <c:pt idx="105">
                  <c:v>9.9742474584792973</c:v>
                </c:pt>
                <c:pt idx="106">
                  <c:v>10.069240291417195</c:v>
                </c:pt>
                <c:pt idx="107">
                  <c:v>10.164233124355093</c:v>
                </c:pt>
                <c:pt idx="108">
                  <c:v>10.25922595729299</c:v>
                </c:pt>
                <c:pt idx="109">
                  <c:v>10.354218790230888</c:v>
                </c:pt>
                <c:pt idx="110">
                  <c:v>10.449211623168788</c:v>
                </c:pt>
                <c:pt idx="111">
                  <c:v>10.544204456106685</c:v>
                </c:pt>
                <c:pt idx="112">
                  <c:v>10.639197289044583</c:v>
                </c:pt>
                <c:pt idx="113">
                  <c:v>10.734190121982481</c:v>
                </c:pt>
                <c:pt idx="114">
                  <c:v>10.829182954920379</c:v>
                </c:pt>
                <c:pt idx="115">
                  <c:v>10.924175787858278</c:v>
                </c:pt>
                <c:pt idx="116">
                  <c:v>11.019168620796176</c:v>
                </c:pt>
                <c:pt idx="117">
                  <c:v>11.114161453734074</c:v>
                </c:pt>
                <c:pt idx="118">
                  <c:v>11.209154286671971</c:v>
                </c:pt>
                <c:pt idx="119">
                  <c:v>11.304147119609869</c:v>
                </c:pt>
                <c:pt idx="120">
                  <c:v>11.399139952547767</c:v>
                </c:pt>
                <c:pt idx="121">
                  <c:v>11.494132785485666</c:v>
                </c:pt>
                <c:pt idx="122">
                  <c:v>11.589125618423564</c:v>
                </c:pt>
                <c:pt idx="123">
                  <c:v>11.684118451361462</c:v>
                </c:pt>
                <c:pt idx="124">
                  <c:v>11.779111284299359</c:v>
                </c:pt>
                <c:pt idx="125">
                  <c:v>11.874104117237257</c:v>
                </c:pt>
                <c:pt idx="126">
                  <c:v>11.969096950175157</c:v>
                </c:pt>
                <c:pt idx="127">
                  <c:v>12.064089783113054</c:v>
                </c:pt>
                <c:pt idx="128">
                  <c:v>12.159082616050952</c:v>
                </c:pt>
                <c:pt idx="129">
                  <c:v>12.25407544898885</c:v>
                </c:pt>
                <c:pt idx="130">
                  <c:v>12.349068281926748</c:v>
                </c:pt>
                <c:pt idx="131">
                  <c:v>12.444061114864647</c:v>
                </c:pt>
                <c:pt idx="132">
                  <c:v>12.539053947802545</c:v>
                </c:pt>
                <c:pt idx="133">
                  <c:v>12.634046780740443</c:v>
                </c:pt>
                <c:pt idx="134">
                  <c:v>12.72903961367834</c:v>
                </c:pt>
                <c:pt idx="135">
                  <c:v>12.824032446616238</c:v>
                </c:pt>
                <c:pt idx="136">
                  <c:v>12.919025279554138</c:v>
                </c:pt>
                <c:pt idx="137">
                  <c:v>13.014018112492035</c:v>
                </c:pt>
                <c:pt idx="138">
                  <c:v>13.109010945429933</c:v>
                </c:pt>
                <c:pt idx="139">
                  <c:v>13.204003778367831</c:v>
                </c:pt>
                <c:pt idx="140">
                  <c:v>13.298996611305729</c:v>
                </c:pt>
                <c:pt idx="141">
                  <c:v>13.393989444243626</c:v>
                </c:pt>
                <c:pt idx="142">
                  <c:v>13.488982277181526</c:v>
                </c:pt>
                <c:pt idx="143">
                  <c:v>13.583975110119423</c:v>
                </c:pt>
                <c:pt idx="144">
                  <c:v>13.678967943057321</c:v>
                </c:pt>
                <c:pt idx="145">
                  <c:v>13.773960775995219</c:v>
                </c:pt>
                <c:pt idx="146">
                  <c:v>13.868953608933117</c:v>
                </c:pt>
                <c:pt idx="147">
                  <c:v>13.963946441871016</c:v>
                </c:pt>
                <c:pt idx="148">
                  <c:v>14.058939274808914</c:v>
                </c:pt>
                <c:pt idx="149">
                  <c:v>14.153932107746812</c:v>
                </c:pt>
                <c:pt idx="150">
                  <c:v>14.248924940684709</c:v>
                </c:pt>
                <c:pt idx="151">
                  <c:v>14.343917773622607</c:v>
                </c:pt>
                <c:pt idx="152">
                  <c:v>14.438910606560505</c:v>
                </c:pt>
                <c:pt idx="153">
                  <c:v>14.533903439498404</c:v>
                </c:pt>
                <c:pt idx="154">
                  <c:v>14.628896272436302</c:v>
                </c:pt>
                <c:pt idx="155">
                  <c:v>14.7238891053742</c:v>
                </c:pt>
                <c:pt idx="156">
                  <c:v>14.818881938312098</c:v>
                </c:pt>
                <c:pt idx="157">
                  <c:v>14.913874771249995</c:v>
                </c:pt>
                <c:pt idx="158">
                  <c:v>15.008867604187895</c:v>
                </c:pt>
                <c:pt idx="159">
                  <c:v>15.103860437125793</c:v>
                </c:pt>
                <c:pt idx="160">
                  <c:v>15.19885327006369</c:v>
                </c:pt>
                <c:pt idx="161">
                  <c:v>15.293846103001588</c:v>
                </c:pt>
                <c:pt idx="162">
                  <c:v>15.388838935939486</c:v>
                </c:pt>
                <c:pt idx="163">
                  <c:v>15.483831768877385</c:v>
                </c:pt>
                <c:pt idx="164">
                  <c:v>15.578824601815283</c:v>
                </c:pt>
                <c:pt idx="165">
                  <c:v>15.673817434753181</c:v>
                </c:pt>
                <c:pt idx="166">
                  <c:v>15.768810267691078</c:v>
                </c:pt>
                <c:pt idx="167">
                  <c:v>15.863803100628976</c:v>
                </c:pt>
                <c:pt idx="168">
                  <c:v>15.958795933566876</c:v>
                </c:pt>
                <c:pt idx="169">
                  <c:v>16.053788766504773</c:v>
                </c:pt>
                <c:pt idx="170">
                  <c:v>16.148781599442671</c:v>
                </c:pt>
                <c:pt idx="171">
                  <c:v>16.243774432380569</c:v>
                </c:pt>
                <c:pt idx="172">
                  <c:v>16.338767265318467</c:v>
                </c:pt>
                <c:pt idx="173">
                  <c:v>16.433760098256364</c:v>
                </c:pt>
                <c:pt idx="174">
                  <c:v>16.528752931194262</c:v>
                </c:pt>
                <c:pt idx="175">
                  <c:v>16.62374576413216</c:v>
                </c:pt>
                <c:pt idx="176">
                  <c:v>16.718738597070057</c:v>
                </c:pt>
                <c:pt idx="177">
                  <c:v>16.813731430007959</c:v>
                </c:pt>
                <c:pt idx="178">
                  <c:v>16.908724262945857</c:v>
                </c:pt>
                <c:pt idx="179">
                  <c:v>17.003717095883754</c:v>
                </c:pt>
                <c:pt idx="180">
                  <c:v>17.098709928821652</c:v>
                </c:pt>
                <c:pt idx="181">
                  <c:v>17.19370276175955</c:v>
                </c:pt>
                <c:pt idx="182">
                  <c:v>17.288695594697447</c:v>
                </c:pt>
                <c:pt idx="183">
                  <c:v>17.383688427635345</c:v>
                </c:pt>
                <c:pt idx="184">
                  <c:v>17.478681260573243</c:v>
                </c:pt>
                <c:pt idx="185">
                  <c:v>17.573674093511141</c:v>
                </c:pt>
                <c:pt idx="186">
                  <c:v>17.668666926449038</c:v>
                </c:pt>
                <c:pt idx="187">
                  <c:v>17.76365975938694</c:v>
                </c:pt>
                <c:pt idx="188">
                  <c:v>17.858652592324837</c:v>
                </c:pt>
                <c:pt idx="189">
                  <c:v>17.953645425262735</c:v>
                </c:pt>
                <c:pt idx="190">
                  <c:v>18.048638258200633</c:v>
                </c:pt>
                <c:pt idx="191">
                  <c:v>18.143631091138531</c:v>
                </c:pt>
                <c:pt idx="192">
                  <c:v>18.238623924076428</c:v>
                </c:pt>
                <c:pt idx="193">
                  <c:v>18.333616757014326</c:v>
                </c:pt>
                <c:pt idx="194">
                  <c:v>18.428609589952224</c:v>
                </c:pt>
                <c:pt idx="195">
                  <c:v>18.523602422890121</c:v>
                </c:pt>
                <c:pt idx="196">
                  <c:v>18.618595255828019</c:v>
                </c:pt>
                <c:pt idx="197">
                  <c:v>18.713588088765917</c:v>
                </c:pt>
                <c:pt idx="198">
                  <c:v>18.808580921703818</c:v>
                </c:pt>
                <c:pt idx="199">
                  <c:v>18.903573754641716</c:v>
                </c:pt>
                <c:pt idx="200">
                  <c:v>18.998566587579614</c:v>
                </c:pt>
                <c:pt idx="201">
                  <c:v>19.093559420517511</c:v>
                </c:pt>
                <c:pt idx="202">
                  <c:v>19.188552253455409</c:v>
                </c:pt>
                <c:pt idx="203">
                  <c:v>19.283545086393307</c:v>
                </c:pt>
                <c:pt idx="204">
                  <c:v>19.378537919331205</c:v>
                </c:pt>
                <c:pt idx="205">
                  <c:v>19.473530752269102</c:v>
                </c:pt>
                <c:pt idx="206">
                  <c:v>19.568523585207</c:v>
                </c:pt>
                <c:pt idx="207">
                  <c:v>19.663516418144898</c:v>
                </c:pt>
                <c:pt idx="208">
                  <c:v>19.758509251082799</c:v>
                </c:pt>
                <c:pt idx="209">
                  <c:v>19.853502084020697</c:v>
                </c:pt>
                <c:pt idx="210">
                  <c:v>19.948494916958595</c:v>
                </c:pt>
                <c:pt idx="211">
                  <c:v>20.043487749896492</c:v>
                </c:pt>
                <c:pt idx="212">
                  <c:v>20.13848058283439</c:v>
                </c:pt>
                <c:pt idx="213">
                  <c:v>20.233473415772288</c:v>
                </c:pt>
                <c:pt idx="214">
                  <c:v>20.328466248710185</c:v>
                </c:pt>
                <c:pt idx="215">
                  <c:v>20.423459081648083</c:v>
                </c:pt>
                <c:pt idx="216">
                  <c:v>20.518451914585981</c:v>
                </c:pt>
                <c:pt idx="217">
                  <c:v>20.613444747523879</c:v>
                </c:pt>
                <c:pt idx="218">
                  <c:v>20.708437580461776</c:v>
                </c:pt>
                <c:pt idx="219">
                  <c:v>20.803430413399678</c:v>
                </c:pt>
                <c:pt idx="220">
                  <c:v>20.898423246337575</c:v>
                </c:pt>
                <c:pt idx="221">
                  <c:v>20.993416079275473</c:v>
                </c:pt>
                <c:pt idx="222">
                  <c:v>21.088408912213371</c:v>
                </c:pt>
                <c:pt idx="223">
                  <c:v>21.183401745151269</c:v>
                </c:pt>
                <c:pt idx="224">
                  <c:v>21.278394578089166</c:v>
                </c:pt>
                <c:pt idx="225">
                  <c:v>21.373387411027064</c:v>
                </c:pt>
                <c:pt idx="226">
                  <c:v>21.468380243964962</c:v>
                </c:pt>
                <c:pt idx="227">
                  <c:v>21.56337307690286</c:v>
                </c:pt>
                <c:pt idx="228">
                  <c:v>21.658365909840757</c:v>
                </c:pt>
                <c:pt idx="229">
                  <c:v>21.753358742778655</c:v>
                </c:pt>
                <c:pt idx="230">
                  <c:v>21.848351575716556</c:v>
                </c:pt>
                <c:pt idx="231">
                  <c:v>21.943344408654454</c:v>
                </c:pt>
                <c:pt idx="232">
                  <c:v>22.038337241592352</c:v>
                </c:pt>
                <c:pt idx="233">
                  <c:v>22.133330074530249</c:v>
                </c:pt>
                <c:pt idx="234">
                  <c:v>22.228322907468147</c:v>
                </c:pt>
                <c:pt idx="235">
                  <c:v>22.323315740406045</c:v>
                </c:pt>
                <c:pt idx="236">
                  <c:v>22.418308573343943</c:v>
                </c:pt>
                <c:pt idx="237">
                  <c:v>22.51330140628184</c:v>
                </c:pt>
                <c:pt idx="238">
                  <c:v>22.608294239219738</c:v>
                </c:pt>
                <c:pt idx="239">
                  <c:v>22.703287072157636</c:v>
                </c:pt>
                <c:pt idx="240">
                  <c:v>22.798279905095534</c:v>
                </c:pt>
                <c:pt idx="241">
                  <c:v>22.893272738033435</c:v>
                </c:pt>
                <c:pt idx="242">
                  <c:v>22.988265570971333</c:v>
                </c:pt>
                <c:pt idx="243">
                  <c:v>23.08325840390923</c:v>
                </c:pt>
                <c:pt idx="244">
                  <c:v>23.178251236847128</c:v>
                </c:pt>
                <c:pt idx="245">
                  <c:v>23.273244069785026</c:v>
                </c:pt>
                <c:pt idx="246">
                  <c:v>23.368236902722924</c:v>
                </c:pt>
                <c:pt idx="247">
                  <c:v>23.463229735660821</c:v>
                </c:pt>
                <c:pt idx="248">
                  <c:v>23.558222568598719</c:v>
                </c:pt>
                <c:pt idx="249">
                  <c:v>23.653215401536617</c:v>
                </c:pt>
                <c:pt idx="250">
                  <c:v>23.748208234474514</c:v>
                </c:pt>
                <c:pt idx="251">
                  <c:v>23.843201067412416</c:v>
                </c:pt>
                <c:pt idx="252">
                  <c:v>23.938193900350313</c:v>
                </c:pt>
                <c:pt idx="253">
                  <c:v>24.033186733288211</c:v>
                </c:pt>
                <c:pt idx="254">
                  <c:v>24.128179566226109</c:v>
                </c:pt>
                <c:pt idx="255">
                  <c:v>24.223172399164007</c:v>
                </c:pt>
                <c:pt idx="256">
                  <c:v>24.318165232101904</c:v>
                </c:pt>
                <c:pt idx="257">
                  <c:v>24.413158065039802</c:v>
                </c:pt>
                <c:pt idx="258">
                  <c:v>24.5081508979777</c:v>
                </c:pt>
                <c:pt idx="259">
                  <c:v>24.603143730915598</c:v>
                </c:pt>
                <c:pt idx="260">
                  <c:v>24.698136563853495</c:v>
                </c:pt>
                <c:pt idx="261">
                  <c:v>24.793129396791393</c:v>
                </c:pt>
                <c:pt idx="262">
                  <c:v>24.888122229729294</c:v>
                </c:pt>
                <c:pt idx="263">
                  <c:v>24.983115062667192</c:v>
                </c:pt>
                <c:pt idx="264">
                  <c:v>25.07810789560509</c:v>
                </c:pt>
                <c:pt idx="265">
                  <c:v>25.173100728542988</c:v>
                </c:pt>
                <c:pt idx="266">
                  <c:v>25.268093561480885</c:v>
                </c:pt>
                <c:pt idx="267">
                  <c:v>25.363086394418783</c:v>
                </c:pt>
                <c:pt idx="268">
                  <c:v>25.458079227356681</c:v>
                </c:pt>
                <c:pt idx="269">
                  <c:v>25.553072060294578</c:v>
                </c:pt>
                <c:pt idx="270">
                  <c:v>25.648064893232476</c:v>
                </c:pt>
                <c:pt idx="271">
                  <c:v>25.743057726170374</c:v>
                </c:pt>
                <c:pt idx="272">
                  <c:v>25.838050559108275</c:v>
                </c:pt>
                <c:pt idx="273">
                  <c:v>25.933043392046173</c:v>
                </c:pt>
                <c:pt idx="274">
                  <c:v>26.028036224984071</c:v>
                </c:pt>
                <c:pt idx="275">
                  <c:v>26.123029057921968</c:v>
                </c:pt>
                <c:pt idx="276">
                  <c:v>26.218021890859866</c:v>
                </c:pt>
                <c:pt idx="277">
                  <c:v>26.313014723797764</c:v>
                </c:pt>
                <c:pt idx="278">
                  <c:v>26.408007556735662</c:v>
                </c:pt>
                <c:pt idx="279">
                  <c:v>26.503000389673559</c:v>
                </c:pt>
                <c:pt idx="280">
                  <c:v>26.597993222611457</c:v>
                </c:pt>
                <c:pt idx="281">
                  <c:v>26.692986055549355</c:v>
                </c:pt>
                <c:pt idx="282">
                  <c:v>26.787978888487253</c:v>
                </c:pt>
                <c:pt idx="283">
                  <c:v>26.882971721425154</c:v>
                </c:pt>
                <c:pt idx="284">
                  <c:v>26.977964554363052</c:v>
                </c:pt>
                <c:pt idx="285">
                  <c:v>27.072957387300949</c:v>
                </c:pt>
                <c:pt idx="286">
                  <c:v>27.167950220238847</c:v>
                </c:pt>
                <c:pt idx="287">
                  <c:v>27.262943053176745</c:v>
                </c:pt>
                <c:pt idx="288">
                  <c:v>27.357935886114642</c:v>
                </c:pt>
                <c:pt idx="289">
                  <c:v>27.45292871905254</c:v>
                </c:pt>
                <c:pt idx="290">
                  <c:v>27.547921551990438</c:v>
                </c:pt>
                <c:pt idx="291">
                  <c:v>27.642914384928336</c:v>
                </c:pt>
                <c:pt idx="292">
                  <c:v>27.737907217866233</c:v>
                </c:pt>
                <c:pt idx="293">
                  <c:v>27.832900050804131</c:v>
                </c:pt>
                <c:pt idx="294">
                  <c:v>27.927892883742032</c:v>
                </c:pt>
                <c:pt idx="295">
                  <c:v>28.02288571667993</c:v>
                </c:pt>
                <c:pt idx="296">
                  <c:v>28.117878549617828</c:v>
                </c:pt>
                <c:pt idx="297">
                  <c:v>28.212871382555726</c:v>
                </c:pt>
                <c:pt idx="298">
                  <c:v>28.307864215493623</c:v>
                </c:pt>
                <c:pt idx="299">
                  <c:v>28.402857048431521</c:v>
                </c:pt>
                <c:pt idx="300">
                  <c:v>28.497849881369419</c:v>
                </c:pt>
              </c:numCache>
            </c:numRef>
          </c:xVal>
          <c:yVal>
            <c:numRef>
              <c:f>Damping!$G$16:$G$316</c:f>
              <c:numCache>
                <c:formatCode>General</c:formatCode>
                <c:ptCount val="301"/>
                <c:pt idx="0">
                  <c:v>0.2</c:v>
                </c:pt>
                <c:pt idx="1">
                  <c:v>0.21809653878395885</c:v>
                </c:pt>
                <c:pt idx="2">
                  <c:v>0.23439300155607315</c:v>
                </c:pt>
                <c:pt idx="3">
                  <c:v>0.2489011059476274</c:v>
                </c:pt>
                <c:pt idx="4">
                  <c:v>0.26163990322162106</c:v>
                </c:pt>
                <c:pt idx="5">
                  <c:v>0.27263535417918688</c:v>
                </c:pt>
                <c:pt idx="6">
                  <c:v>0.28191989430367664</c:v>
                </c:pt>
                <c:pt idx="7">
                  <c:v>0.28953199055704326</c:v>
                </c:pt>
                <c:pt idx="8">
                  <c:v>0.29551569216791101</c:v>
                </c:pt>
                <c:pt idx="9">
                  <c:v>0.29992017766867735</c:v>
                </c:pt>
                <c:pt idx="10">
                  <c:v>0.30279930035079972</c:v>
                </c:pt>
                <c:pt idx="11">
                  <c:v>0.30421113421377244</c:v>
                </c:pt>
                <c:pt idx="12">
                  <c:v>0.30421752238484578</c:v>
                </c:pt>
                <c:pt idx="13">
                  <c:v>0.30288362988395384</c:v>
                </c:pt>
                <c:pt idx="14">
                  <c:v>0.3002775025022234</c:v>
                </c:pt>
                <c:pt idx="15">
                  <c:v>0.29646963345348476</c:v>
                </c:pt>
                <c:pt idx="16">
                  <c:v>0.29153253934699119</c:v>
                </c:pt>
                <c:pt idx="17">
                  <c:v>0.28554034691668123</c:v>
                </c:pt>
                <c:pt idx="18">
                  <c:v>0.27856839182835985</c:v>
                </c:pt>
                <c:pt idx="19">
                  <c:v>0.27069283077168238</c:v>
                </c:pt>
                <c:pt idx="20">
                  <c:v>0.26199026792932489</c:v>
                </c:pt>
                <c:pt idx="21">
                  <c:v>0.25253739680172771</c:v>
                </c:pt>
                <c:pt idx="22">
                  <c:v>0.24241065825277905</c:v>
                </c:pt>
                <c:pt idx="23">
                  <c:v>0.23168591553021431</c:v>
                </c:pt>
                <c:pt idx="24">
                  <c:v>0.22043814690477639</c:v>
                </c:pt>
                <c:pt idx="25">
                  <c:v>0.20874115646470009</c:v>
                </c:pt>
                <c:pt idx="26">
                  <c:v>0.19666730349722658</c:v>
                </c:pt>
                <c:pt idx="27">
                  <c:v>0.18428725078696015</c:v>
                </c:pt>
                <c:pt idx="28">
                  <c:v>0.17166973206225478</c:v>
                </c:pt>
                <c:pt idx="29">
                  <c:v>0.15888133872575685</c:v>
                </c:pt>
                <c:pt idx="30">
                  <c:v>0.14598632591397159</c:v>
                </c:pt>
                <c:pt idx="31">
                  <c:v>0.13304643784350348</c:v>
                </c:pt>
                <c:pt idx="32">
                  <c:v>0.12012075231863309</c:v>
                </c:pt>
                <c:pt idx="33">
                  <c:v>0.10726554419630593</c:v>
                </c:pt>
                <c:pt idx="34">
                  <c:v>9.4534167530568036E-2</c:v>
                </c:pt>
                <c:pt idx="35">
                  <c:v>8.1976956049098382E-2</c:v>
                </c:pt>
                <c:pt idx="36">
                  <c:v>6.9641141549853694E-2</c:v>
                </c:pt>
                <c:pt idx="37">
                  <c:v>5.7570789746019202E-2</c:v>
                </c:pt>
                <c:pt idx="38">
                  <c:v>4.5806753032489517E-2</c:v>
                </c:pt>
                <c:pt idx="39">
                  <c:v>3.4386639597004019E-2</c:v>
                </c:pt>
                <c:pt idx="40">
                  <c:v>2.3344798253829232E-2</c:v>
                </c:pt>
                <c:pt idx="41">
                  <c:v>1.2712318337481718E-2</c:v>
                </c:pt>
                <c:pt idx="42">
                  <c:v>2.5170439583839608E-3</c:v>
                </c:pt>
                <c:pt idx="43">
                  <c:v>-7.2163981085329862E-3</c:v>
                </c:pt>
                <c:pt idx="44">
                  <c:v>-1.6466557657500477E-2</c:v>
                </c:pt>
                <c:pt idx="45">
                  <c:v>-2.5215108184767007E-2</c:v>
                </c:pt>
                <c:pt idx="46">
                  <c:v>-3.3446782714809956E-2</c:v>
                </c:pt>
                <c:pt idx="47">
                  <c:v>-4.1149299127042821E-2</c:v>
                </c:pt>
                <c:pt idx="48">
                  <c:v>-4.8313275798958909E-2</c:v>
                </c:pt>
                <c:pt idx="49">
                  <c:v>-5.4932138386463741E-2</c:v>
                </c:pt>
                <c:pt idx="50">
                  <c:v>-6.1002018563108537E-2</c:v>
                </c:pt>
                <c:pt idx="51">
                  <c:v>-6.6521645537243865E-2</c:v>
                </c:pt>
                <c:pt idx="52">
                  <c:v>-7.149223115993153E-2</c:v>
                </c:pt>
                <c:pt idx="53">
                  <c:v>-7.591734942697706E-2</c:v>
                </c:pt>
                <c:pt idx="54">
                  <c:v>-7.98028111658763E-2</c:v>
                </c:pt>
                <c:pt idx="55">
                  <c:v>-8.3156534682992153E-2</c:v>
                </c:pt>
                <c:pt idx="56">
                  <c:v>-8.5988413128112381E-2</c:v>
                </c:pt>
                <c:pt idx="57">
                  <c:v>-8.8310179312872647E-2</c:v>
                </c:pt>
                <c:pt idx="58">
                  <c:v>-9.0135268696583906E-2</c:v>
                </c:pt>
                <c:pt idx="59">
                  <c:v>-9.1478681227977379E-2</c:v>
                </c:pt>
                <c:pt idx="60">
                  <c:v>-9.2356842704478859E-2</c:v>
                </c:pt>
                <c:pt idx="61">
                  <c:v>-9.2787466282064301E-2</c:v>
                </c:pt>
                <c:pt idx="62">
                  <c:v>-9.2789414738716325E-2</c:v>
                </c:pt>
                <c:pt idx="63">
                  <c:v>-9.2382564063213324E-2</c:v>
                </c:pt>
                <c:pt idx="64">
                  <c:v>-9.1587668908622549E-2</c:v>
                </c:pt>
                <c:pt idx="65">
                  <c:v>-9.042623041663736E-2</c:v>
                </c:pt>
                <c:pt idx="66">
                  <c:v>-8.8920366884976676E-2</c:v>
                </c:pt>
                <c:pt idx="67">
                  <c:v>-8.7092687715639258E-2</c:v>
                </c:pt>
                <c:pt idx="68">
                  <c:v>-8.4966171047044542E-2</c:v>
                </c:pt>
                <c:pt idx="69">
                  <c:v>-8.2564045438172889E-2</c:v>
                </c:pt>
                <c:pt idx="70">
                  <c:v>-7.9909675937892347E-2</c:v>
                </c:pt>
                <c:pt idx="71">
                  <c:v>-7.7026454837890571E-2</c:v>
                </c:pt>
                <c:pt idx="72">
                  <c:v>-7.3937697373156988E-2</c:v>
                </c:pt>
                <c:pt idx="73">
                  <c:v>-7.0666542599924706E-2</c:v>
                </c:pt>
                <c:pt idx="74">
                  <c:v>-6.7235859647512122E-2</c:v>
                </c:pt>
                <c:pt idx="75">
                  <c:v>-6.366815950772195E-2</c:v>
                </c:pt>
                <c:pt idx="76">
                  <c:v>-5.9985512493471664E-2</c:v>
                </c:pt>
                <c:pt idx="77">
                  <c:v>-5.6209471467251935E-2</c:v>
                </c:pt>
                <c:pt idx="78">
                  <c:v>-5.2361000909927721E-2</c:v>
                </c:pt>
                <c:pt idx="79">
                  <c:v>-4.8460411871400801E-2</c:v>
                </c:pt>
                <c:pt idx="80">
                  <c:v>-4.4527302816820574E-2</c:v>
                </c:pt>
                <c:pt idx="81">
                  <c:v>-4.0580506355424387E-2</c:v>
                </c:pt>
                <c:pt idx="82">
                  <c:v>-3.663804181377911E-2</c:v>
                </c:pt>
                <c:pt idx="83">
                  <c:v>-3.2717073591225006E-2</c:v>
                </c:pt>
                <c:pt idx="84">
                  <c:v>-2.8833875212738634E-2</c:v>
                </c:pt>
                <c:pt idx="85">
                  <c:v>-2.5003798973271197E-2</c:v>
                </c:pt>
                <c:pt idx="86">
                  <c:v>-2.1241251047901272E-2</c:v>
                </c:pt>
                <c:pt idx="87">
                  <c:v>-1.7559671923897489E-2</c:v>
                </c:pt>
                <c:pt idx="88">
                  <c:v>-1.3971521994018346E-2</c:v>
                </c:pt>
                <c:pt idx="89">
                  <c:v>-1.0488272135096809E-2</c:v>
                </c:pt>
                <c:pt idx="90">
                  <c:v>-7.1203990821605938E-3</c:v>
                </c:pt>
                <c:pt idx="91">
                  <c:v>-3.877385396016066E-3</c:v>
                </c:pt>
                <c:pt idx="92">
                  <c:v>-7.6772381136755278E-4</c:v>
                </c:pt>
                <c:pt idx="93">
                  <c:v>2.2010742568774971E-3</c:v>
                </c:pt>
                <c:pt idx="94">
                  <c:v>5.0224662794667316E-3</c:v>
                </c:pt>
                <c:pt idx="95">
                  <c:v>7.6908624877897232E-3</c:v>
                </c:pt>
                <c:pt idx="96">
                  <c:v>1.0201606300225466E-2</c:v>
                </c:pt>
                <c:pt idx="97">
                  <c:v>1.2550951546033823E-2</c:v>
                </c:pt>
                <c:pt idx="98">
                  <c:v>1.4736036735663333E-2</c:v>
                </c:pt>
                <c:pt idx="99">
                  <c:v>1.6754856627811569E-2</c:v>
                </c:pt>
                <c:pt idx="100">
                  <c:v>1.8606231343869201E-2</c:v>
                </c:pt>
                <c:pt idx="101">
                  <c:v>2.0289773279557388E-2</c:v>
                </c:pt>
                <c:pt idx="102">
                  <c:v>2.1805852061680932E-2</c:v>
                </c:pt>
                <c:pt idx="103">
                  <c:v>2.3155557795032273E-2</c:v>
                </c:pt>
                <c:pt idx="104">
                  <c:v>2.4340662840645164E-2</c:v>
                </c:pt>
                <c:pt idx="105">
                  <c:v>2.5363582361878342E-2</c:v>
                </c:pt>
                <c:pt idx="106">
                  <c:v>2.6227333869266806E-2</c:v>
                </c:pt>
                <c:pt idx="107">
                  <c:v>2.6935495988776498E-2</c:v>
                </c:pt>
                <c:pt idx="108">
                  <c:v>2.7492166671098956E-2</c:v>
                </c:pt>
                <c:pt idx="109">
                  <c:v>2.7901921051988826E-2</c:v>
                </c:pt>
                <c:pt idx="110">
                  <c:v>2.8169769165443587E-2</c:v>
                </c:pt>
                <c:pt idx="111">
                  <c:v>2.8301113702811475E-2</c:v>
                </c:pt>
                <c:pt idx="112">
                  <c:v>2.8301708001755754E-2</c:v>
                </c:pt>
                <c:pt idx="113">
                  <c:v>2.8177614439458529E-2</c:v>
                </c:pt>
                <c:pt idx="114">
                  <c:v>2.7935163394578178E-2</c:v>
                </c:pt>
                <c:pt idx="115">
                  <c:v>2.7580912932338223E-2</c:v>
                </c:pt>
                <c:pt idx="116">
                  <c:v>2.7121609356778861E-2</c:v>
                </c:pt>
                <c:pt idx="117">
                  <c:v>2.6564148763702219E-2</c:v>
                </c:pt>
                <c:pt idx="118">
                  <c:v>2.5915539717240355E-2</c:v>
                </c:pt>
                <c:pt idx="119">
                  <c:v>2.5182867162323822E-2</c:v>
                </c:pt>
                <c:pt idx="120">
                  <c:v>2.4373257674676508E-2</c:v>
                </c:pt>
                <c:pt idx="121">
                  <c:v>2.3493846139357222E-2</c:v>
                </c:pt>
                <c:pt idx="122">
                  <c:v>2.2551743938354133E-2</c:v>
                </c:pt>
                <c:pt idx="123">
                  <c:v>2.1554008717356549E-2</c:v>
                </c:pt>
                <c:pt idx="124">
                  <c:v>2.0507615791620502E-2</c:v>
                </c:pt>
                <c:pt idx="125">
                  <c:v>1.941943124084507E-2</c:v>
                </c:pt>
                <c:pt idx="126">
                  <c:v>1.8296186733221687E-2</c:v>
                </c:pt>
                <c:pt idx="127">
                  <c:v>1.7144456109339127E-2</c:v>
                </c:pt>
                <c:pt idx="128">
                  <c:v>1.5970633747451796E-2</c:v>
                </c:pt>
                <c:pt idx="129">
                  <c:v>1.4780914722775398E-2</c:v>
                </c:pt>
                <c:pt idx="130">
                  <c:v>1.358127676498423E-2</c:v>
                </c:pt>
                <c:pt idx="131">
                  <c:v>1.2377464009969716E-2</c:v>
                </c:pt>
                <c:pt idx="132">
                  <c:v>1.1174972534200522E-2</c:v>
                </c:pt>
                <c:pt idx="133">
                  <c:v>9.9790376527125017E-3</c:v>
                </c:pt>
                <c:pt idx="134">
                  <c:v>8.7946229548691943E-3</c:v>
                </c:pt>
                <c:pt idx="135">
                  <c:v>7.6264110455786264E-3</c:v>
                </c:pt>
                <c:pt idx="136">
                  <c:v>6.478795953638615E-3</c:v>
                </c:pt>
                <c:pt idx="137">
                  <c:v>5.3558771633184553E-3</c:v>
                </c:pt>
                <c:pt idx="138">
                  <c:v>4.2614552201699352E-3</c:v>
                </c:pt>
                <c:pt idx="139">
                  <c:v>3.1990288574005529E-3</c:v>
                </c:pt>
                <c:pt idx="140">
                  <c:v>2.1717935849335118E-3</c:v>
                </c:pt>
                <c:pt idx="141">
                  <c:v>1.1826416795204925E-3</c:v>
                </c:pt>
                <c:pt idx="142">
                  <c:v>2.3416351096192139E-4</c:v>
                </c:pt>
                <c:pt idx="143">
                  <c:v>-6.7134986338413069E-4</c:v>
                </c:pt>
                <c:pt idx="144">
                  <c:v>-1.5319029060630808E-3</c:v>
                </c:pt>
                <c:pt idx="145">
                  <c:v>-2.3457906812323196E-3</c:v>
                </c:pt>
                <c:pt idx="146">
                  <c:v>-3.1115928844993954E-3</c:v>
                </c:pt>
                <c:pt idx="147">
                  <c:v>-3.8281668959791551E-3</c:v>
                </c:pt>
                <c:pt idx="148">
                  <c:v>-4.494639932477942E-3</c:v>
                </c:pt>
                <c:pt idx="149">
                  <c:v>-5.1104003751599198E-3</c:v>
                </c:pt>
                <c:pt idx="150">
                  <c:v>-5.6750883491410078E-3</c:v>
                </c:pt>
                <c:pt idx="151">
                  <c:v>-6.1885856312041201E-3</c:v>
                </c:pt>
                <c:pt idx="152">
                  <c:v>-6.6510049612552979E-3</c:v>
                </c:pt>
                <c:pt idx="153">
                  <c:v>-7.0626788322584663E-3</c:v>
                </c:pt>
                <c:pt idx="154">
                  <c:v>-7.4241478322170174E-3</c:v>
                </c:pt>
                <c:pt idx="155">
                  <c:v>-7.7361486103311805E-3</c:v>
                </c:pt>
                <c:pt idx="156">
                  <c:v>-7.9996015377692999E-3</c:v>
                </c:pt>
                <c:pt idx="157">
                  <c:v>-8.2155981315694022E-3</c:v>
                </c:pt>
                <c:pt idx="158">
                  <c:v>-8.3853883080522683E-3</c:v>
                </c:pt>
                <c:pt idx="159">
                  <c:v>-8.5103675297990653E-3</c:v>
                </c:pt>
                <c:pt idx="160">
                  <c:v>-8.5920639077443663E-3</c:v>
                </c:pt>
                <c:pt idx="161">
                  <c:v>-8.6321253172777623E-3</c:v>
                </c:pt>
                <c:pt idx="162">
                  <c:v>-8.6323065844539186E-3</c:v>
                </c:pt>
                <c:pt idx="163">
                  <c:v>-8.5944567954998261E-3</c:v>
                </c:pt>
                <c:pt idx="164">
                  <c:v>-8.5205067797976437E-3</c:v>
                </c:pt>
                <c:pt idx="165">
                  <c:v>-8.4124568134298881E-3</c:v>
                </c:pt>
                <c:pt idx="166">
                  <c:v>-8.2723645872180181E-3</c:v>
                </c:pt>
                <c:pt idx="167">
                  <c:v>-8.1023334799827044E-3</c:v>
                </c:pt>
                <c:pt idx="168">
                  <c:v>-7.9045011745203664E-3</c:v>
                </c:pt>
                <c:pt idx="169">
                  <c:v>-7.6810286505418724E-3</c:v>
                </c:pt>
                <c:pt idx="170">
                  <c:v>-7.4340895855702204E-3</c:v>
                </c:pt>
                <c:pt idx="171">
                  <c:v>-7.1658601915594328E-3</c:v>
                </c:pt>
                <c:pt idx="172">
                  <c:v>-6.8785095117897535E-3</c:v>
                </c:pt>
                <c:pt idx="173">
                  <c:v>-6.5741901994279452E-3</c:v>
                </c:pt>
                <c:pt idx="174">
                  <c:v>-6.2550297960276653E-3</c:v>
                </c:pt>
                <c:pt idx="175">
                  <c:v>-5.9231225251952131E-3</c:v>
                </c:pt>
                <c:pt idx="176">
                  <c:v>-5.580521613670464E-3</c:v>
                </c:pt>
                <c:pt idx="177">
                  <c:v>-5.2292321491815234E-3</c:v>
                </c:pt>
                <c:pt idx="178">
                  <c:v>-4.8712044816333049E-3</c:v>
                </c:pt>
                <c:pt idx="179">
                  <c:v>-4.5083281714923479E-3</c:v>
                </c:pt>
                <c:pt idx="180">
                  <c:v>-4.1424264866414167E-3</c:v>
                </c:pt>
                <c:pt idx="181">
                  <c:v>-3.7752514465019061E-3</c:v>
                </c:pt>
                <c:pt idx="182">
                  <c:v>-3.4084794098676453E-3</c:v>
                </c:pt>
                <c:pt idx="183">
                  <c:v>-3.0437072006636381E-3</c:v>
                </c:pt>
                <c:pt idx="184">
                  <c:v>-2.6824487637423667E-3</c:v>
                </c:pt>
                <c:pt idx="185">
                  <c:v>-2.3261323408614279E-3</c:v>
                </c:pt>
                <c:pt idx="186">
                  <c:v>-1.9760981551522876E-3</c:v>
                </c:pt>
                <c:pt idx="187">
                  <c:v>-1.6335965906924003E-3</c:v>
                </c:pt>
                <c:pt idx="188">
                  <c:v>-1.2997868522333033E-3</c:v>
                </c:pt>
                <c:pt idx="189">
                  <c:v>-9.7573608871534285E-4</c:v>
                </c:pt>
                <c:pt idx="190">
                  <c:v>-6.6241896291677129E-4</c:v>
                </c:pt>
                <c:pt idx="191">
                  <c:v>-3.6071764843807541E-4</c:v>
                </c:pt>
                <c:pt idx="192">
                  <c:v>-7.1422234212509584E-5</c:v>
                </c:pt>
                <c:pt idx="193">
                  <c:v>2.0476848414248752E-4</c:v>
                </c:pt>
                <c:pt idx="194">
                  <c:v>4.6724584756269226E-4</c:v>
                </c:pt>
                <c:pt idx="195">
                  <c:v>7.1548983340849774E-4</c:v>
                </c:pt>
                <c:pt idx="196">
                  <c:v>9.4906723450533599E-4</c:v>
                </c:pt>
                <c:pt idx="197">
                  <c:v>1.1676295402559909E-3</c:v>
                </c:pt>
                <c:pt idx="198">
                  <c:v>1.3709105429775415E-3</c:v>
                </c:pt>
                <c:pt idx="199">
                  <c:v>1.5587236927521115E-3</c:v>
                </c:pt>
                <c:pt idx="200">
                  <c:v>1.7309592241079039E-3</c:v>
                </c:pt>
                <c:pt idx="201">
                  <c:v>1.8875810777705029E-3</c:v>
                </c:pt>
                <c:pt idx="202">
                  <c:v>2.0286236405491144E-3</c:v>
                </c:pt>
                <c:pt idx="203">
                  <c:v>2.15418832615352E-3</c:v>
                </c:pt>
                <c:pt idx="204">
                  <c:v>2.2644400193808198E-3</c:v>
                </c:pt>
                <c:pt idx="205">
                  <c:v>2.3596034056719427E-3</c:v>
                </c:pt>
                <c:pt idx="206">
                  <c:v>2.4399592075223736E-3</c:v>
                </c:pt>
                <c:pt idx="207">
                  <c:v>2.5058403486451844E-3</c:v>
                </c:pt>
                <c:pt idx="208">
                  <c:v>2.5576280661333897E-3</c:v>
                </c:pt>
                <c:pt idx="209">
                  <c:v>2.5957479901583943E-3</c:v>
                </c:pt>
                <c:pt idx="210">
                  <c:v>2.6206662099781848E-3</c:v>
                </c:pt>
                <c:pt idx="211">
                  <c:v>2.6328853442182864E-3</c:v>
                </c:pt>
                <c:pt idx="212">
                  <c:v>2.6329406325365104E-3</c:v>
                </c:pt>
                <c:pt idx="213">
                  <c:v>2.6213960648945743E-3</c:v>
                </c:pt>
                <c:pt idx="214">
                  <c:v>2.5988405637415416E-3</c:v>
                </c:pt>
                <c:pt idx="215">
                  <c:v>2.5658842334709974E-3</c:v>
                </c:pt>
                <c:pt idx="216">
                  <c:v>2.5231546905513779E-3</c:v>
                </c:pt>
                <c:pt idx="217">
                  <c:v>2.4712934867520057E-3</c:v>
                </c:pt>
                <c:pt idx="218">
                  <c:v>2.4109526369010263E-3</c:v>
                </c:pt>
                <c:pt idx="219">
                  <c:v>2.3427912616206205E-3</c:v>
                </c:pt>
                <c:pt idx="220">
                  <c:v>2.2674723544938331E-3</c:v>
                </c:pt>
                <c:pt idx="221">
                  <c:v>2.1856596821307455E-3</c:v>
                </c:pt>
                <c:pt idx="222">
                  <c:v>2.0980148246235873E-3</c:v>
                </c:pt>
                <c:pt idx="223">
                  <c:v>2.0051943629145496E-3</c:v>
                </c:pt>
                <c:pt idx="224">
                  <c:v>1.9078472186503841E-3</c:v>
                </c:pt>
                <c:pt idx="225">
                  <c:v>1.8066121511676227E-3</c:v>
                </c:pt>
                <c:pt idx="226">
                  <c:v>1.7021154153447691E-3</c:v>
                </c:pt>
                <c:pt idx="227">
                  <c:v>1.5949685831758802E-3</c:v>
                </c:pt>
                <c:pt idx="228">
                  <c:v>1.4857665310664661E-3</c:v>
                </c:pt>
                <c:pt idx="229">
                  <c:v>1.3750855940298111E-3</c:v>
                </c:pt>
                <c:pt idx="230">
                  <c:v>1.2634818871720612E-3</c:v>
                </c:pt>
                <c:pt idx="231">
                  <c:v>1.1514897940995588E-3</c:v>
                </c:pt>
                <c:pt idx="232">
                  <c:v>1.0396206211635971E-3</c:v>
                </c:pt>
                <c:pt idx="233">
                  <c:v>9.2836141577775245E-4</c:v>
                </c:pt>
                <c:pt idx="234">
                  <c:v>8.1817394640199491E-4</c:v>
                </c:pt>
                <c:pt idx="235">
                  <c:v>7.0949384118737752E-4</c:v>
                </c:pt>
                <c:pt idx="236">
                  <c:v>6.0272988171561988E-4</c:v>
                </c:pt>
                <c:pt idx="237">
                  <c:v>4.9826344775024648E-4</c:v>
                </c:pt>
                <c:pt idx="238">
                  <c:v>3.9644810844010513E-4</c:v>
                </c:pt>
                <c:pt idx="239">
                  <c:v>2.9760935498254445E-4</c:v>
                </c:pt>
                <c:pt idx="240">
                  <c:v>2.020444693620229E-4</c:v>
                </c:pt>
                <c:pt idx="241">
                  <c:v>1.1002252343030189E-4</c:v>
                </c:pt>
                <c:pt idx="242">
                  <c:v>2.1784502286251149E-5</c:v>
                </c:pt>
                <c:pt idx="243">
                  <c:v>-6.2456454354000332E-5</c:v>
                </c:pt>
                <c:pt idx="244">
                  <c:v>-1.4251469933277582E-4</c:v>
                </c:pt>
                <c:pt idx="245">
                  <c:v>-2.1823162049650522E-4</c:v>
                </c:pt>
                <c:pt idx="246">
                  <c:v>-2.894750852846651E-4</c:v>
                </c:pt>
                <c:pt idx="247">
                  <c:v>-3.5613879444764925E-4</c:v>
                </c:pt>
                <c:pt idx="248">
                  <c:v>-4.181415519553843E-4</c:v>
                </c:pt>
                <c:pt idx="249">
                  <c:v>-4.754264582001055E-4</c:v>
                </c:pt>
                <c:pt idx="250">
                  <c:v>-5.2796003360507029E-4</c:v>
                </c:pt>
                <c:pt idx="251">
                  <c:v>-5.7573127972764329E-4</c:v>
                </c:pt>
                <c:pt idx="252">
                  <c:v>-6.1875068489169115E-4</c:v>
                </c:pt>
                <c:pt idx="253">
                  <c:v>-6.570491813022454E-4</c:v>
                </c:pt>
                <c:pt idx="254">
                  <c:v>-6.9067706048657452E-4</c:v>
                </c:pt>
                <c:pt idx="255">
                  <c:v>-7.1970285377186995E-4</c:v>
                </c:pt>
                <c:pt idx="256">
                  <c:v>-7.4421218435253634E-4</c:v>
                </c:pt>
                <c:pt idx="257">
                  <c:v>-7.6430659732119887E-4</c:v>
                </c:pt>
                <c:pt idx="258">
                  <c:v>-7.8010237383898317E-4</c:v>
                </c:pt>
                <c:pt idx="259">
                  <c:v>-7.9172933540397111E-4</c:v>
                </c:pt>
                <c:pt idx="260">
                  <c:v>-7.9932964394400347E-4</c:v>
                </c:pt>
                <c:pt idx="261">
                  <c:v>-8.0305660321270268E-4</c:v>
                </c:pt>
                <c:pt idx="262">
                  <c:v>-8.0307346670777493E-4</c:v>
                </c:pt>
                <c:pt idx="263">
                  <c:v>-7.9955225705979275E-4</c:v>
                </c:pt>
                <c:pt idx="264">
                  <c:v>-7.9267260155960521E-4</c:v>
                </c:pt>
                <c:pt idx="265">
                  <c:v>-7.8262058820492632E-4</c:v>
                </c:pt>
                <c:pt idx="266">
                  <c:v>-7.6958764635304798E-4</c:v>
                </c:pt>
                <c:pt idx="267">
                  <c:v>-7.5376945576867557E-4</c:v>
                </c:pt>
                <c:pt idx="268">
                  <c:v>-7.3536488755505957E-4</c:v>
                </c:pt>
                <c:pt idx="269">
                  <c:v>-7.1457498015434868E-4</c:v>
                </c:pt>
                <c:pt idx="270">
                  <c:v>-6.9160195330084215E-4</c:v>
                </c:pt>
                <c:pt idx="271">
                  <c:v>-6.6664826250988909E-4</c:v>
                </c:pt>
                <c:pt idx="272">
                  <c:v>-6.3991569638682496E-4</c:v>
                </c:pt>
                <c:pt idx="273">
                  <c:v>-6.1160451874576994E-4</c:v>
                </c:pt>
                <c:pt idx="274">
                  <c:v>-5.819126572384289E-4</c:v>
                </c:pt>
                <c:pt idx="275">
                  <c:v>-5.5103493990932458E-4</c:v>
                </c:pt>
                <c:pt idx="276">
                  <c:v>-5.191623808170748E-4</c:v>
                </c:pt>
                <c:pt idx="277">
                  <c:v>-4.864815155923495E-4</c:v>
                </c:pt>
                <c:pt idx="278">
                  <c:v>-4.5317378754280936E-4</c:v>
                </c:pt>
                <c:pt idx="279">
                  <c:v>-4.1941498466434784E-4</c:v>
                </c:pt>
                <c:pt idx="280">
                  <c:v>-3.8537472767710804E-4</c:v>
                </c:pt>
                <c:pt idx="281">
                  <c:v>-3.5121600897445709E-4</c:v>
                </c:pt>
                <c:pt idx="282">
                  <c:v>-3.1709478215406132E-4</c:v>
                </c:pt>
                <c:pt idx="283">
                  <c:v>-2.8315960159274107E-4</c:v>
                </c:pt>
                <c:pt idx="284">
                  <c:v>-2.4955131133133228E-4</c:v>
                </c:pt>
                <c:pt idx="285">
                  <c:v>-2.1640278235261884E-4</c:v>
                </c:pt>
                <c:pt idx="286">
                  <c:v>-1.838386971647816E-4</c:v>
                </c:pt>
                <c:pt idx="287">
                  <c:v>-1.519753804448943E-4</c:v>
                </c:pt>
                <c:pt idx="288">
                  <c:v>-1.209206743518621E-4</c:v>
                </c:pt>
                <c:pt idx="289">
                  <c:v>-9.0773856985998976E-5</c:v>
                </c:pt>
                <c:pt idx="290">
                  <c:v>-6.1625602352976993E-5</c:v>
                </c:pt>
                <c:pt idx="291">
                  <c:v>-3.35579800832767E-5</c:v>
                </c:pt>
                <c:pt idx="292">
                  <c:v>-6.6444930642699247E-6</c:v>
                </c:pt>
                <c:pt idx="293">
                  <c:v>1.9049848939442598E-5</c:v>
                </c:pt>
                <c:pt idx="294">
                  <c:v>4.3468421671068388E-5</c:v>
                </c:pt>
                <c:pt idx="295">
                  <c:v>6.6562846822925995E-5</c:v>
                </c:pt>
                <c:pt idx="296">
                  <c:v>8.8292822630463465E-5</c:v>
                </c:pt>
                <c:pt idx="297">
                  <c:v>1.086259267496936E-4</c:v>
                </c:pt>
                <c:pt idx="298">
                  <c:v>1.2753739357194746E-4</c:v>
                </c:pt>
                <c:pt idx="299">
                  <c:v>1.4500986814257951E-4</c:v>
                </c:pt>
                <c:pt idx="300">
                  <c:v>1.6103313885278009E-4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08-417F-9888-A00E92A3E2D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Damping!$B$20</c:f>
              <c:numCache>
                <c:formatCode>General</c:formatCode>
                <c:ptCount val="1"/>
                <c:pt idx="0">
                  <c:v>0.56995699762738838</c:v>
                </c:pt>
              </c:numCache>
            </c:numRef>
          </c:xVal>
          <c:yVal>
            <c:numRef>
              <c:f>Damping!$B$21</c:f>
              <c:numCache>
                <c:formatCode>General</c:formatCode>
                <c:ptCount val="1"/>
                <c:pt idx="0">
                  <c:v>0.28194054547503206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08-417F-9888-A00E92A3E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87944"/>
        <c:axId val="194406432"/>
      </c:scatterChart>
      <c:valAx>
        <c:axId val="134287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06432"/>
        <c:crosses val="autoZero"/>
        <c:crossBetween val="midCat"/>
      </c:valAx>
      <c:valAx>
        <c:axId val="194406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287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95589016"/>
        <c:axId val="194353216"/>
      </c:scatterChart>
      <c:valAx>
        <c:axId val="195589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53216"/>
        <c:crosses val="autoZero"/>
        <c:crossBetween val="midCat"/>
      </c:valAx>
      <c:valAx>
        <c:axId val="19435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89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95762472"/>
        <c:axId val="194354176"/>
      </c:scatterChart>
      <c:valAx>
        <c:axId val="195762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54176"/>
        <c:crosses val="autoZero"/>
        <c:crossBetween val="midCat"/>
      </c:valAx>
      <c:valAx>
        <c:axId val="19435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62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68670928"/>
        <c:axId val="268671320"/>
      </c:scatterChart>
      <c:valAx>
        <c:axId val="26867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71320"/>
        <c:crosses val="autoZero"/>
        <c:crossBetween val="midCat"/>
      </c:valAx>
      <c:valAx>
        <c:axId val="26867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7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Displacement vs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Exact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Sheet1!$E$14:$E$114</c:f>
              <c:numCache>
                <c:formatCode>General</c:formatCode>
                <c:ptCount val="101"/>
                <c:pt idx="0">
                  <c:v>0</c:v>
                </c:pt>
                <c:pt idx="1">
                  <c:v>8.8857658763167327E-2</c:v>
                </c:pt>
                <c:pt idx="2">
                  <c:v>0.17771531752633465</c:v>
                </c:pt>
                <c:pt idx="3">
                  <c:v>0.26657297628950199</c:v>
                </c:pt>
                <c:pt idx="4">
                  <c:v>0.35543063505266931</c:v>
                </c:pt>
                <c:pt idx="5">
                  <c:v>0.44428829381583662</c:v>
                </c:pt>
                <c:pt idx="6">
                  <c:v>0.53314595257900399</c:v>
                </c:pt>
                <c:pt idx="7">
                  <c:v>0.6220036113421713</c:v>
                </c:pt>
                <c:pt idx="8">
                  <c:v>0.71086127010533862</c:v>
                </c:pt>
                <c:pt idx="9">
                  <c:v>0.79971892886850593</c:v>
                </c:pt>
                <c:pt idx="10">
                  <c:v>0.88857658763167324</c:v>
                </c:pt>
                <c:pt idx="11">
                  <c:v>0.97743424639484056</c:v>
                </c:pt>
                <c:pt idx="12">
                  <c:v>1.066291905158008</c:v>
                </c:pt>
                <c:pt idx="13">
                  <c:v>1.1551495639211753</c:v>
                </c:pt>
                <c:pt idx="14">
                  <c:v>1.2440072226843426</c:v>
                </c:pt>
                <c:pt idx="15">
                  <c:v>1.3328648814475099</c:v>
                </c:pt>
                <c:pt idx="16">
                  <c:v>1.4217225402106772</c:v>
                </c:pt>
                <c:pt idx="17">
                  <c:v>1.5105801989738445</c:v>
                </c:pt>
                <c:pt idx="18">
                  <c:v>1.5994378577370119</c:v>
                </c:pt>
                <c:pt idx="19">
                  <c:v>1.6882955165001792</c:v>
                </c:pt>
                <c:pt idx="20">
                  <c:v>1.7771531752633465</c:v>
                </c:pt>
                <c:pt idx="21">
                  <c:v>1.8660108340265138</c:v>
                </c:pt>
                <c:pt idx="22">
                  <c:v>1.9548684927896811</c:v>
                </c:pt>
                <c:pt idx="23">
                  <c:v>2.0437261515528484</c:v>
                </c:pt>
                <c:pt idx="24">
                  <c:v>2.132583810316016</c:v>
                </c:pt>
                <c:pt idx="25">
                  <c:v>2.2214414690791831</c:v>
                </c:pt>
                <c:pt idx="26">
                  <c:v>2.3102991278423506</c:v>
                </c:pt>
                <c:pt idx="27">
                  <c:v>2.3991567866055177</c:v>
                </c:pt>
                <c:pt idx="28">
                  <c:v>2.4880144453686852</c:v>
                </c:pt>
                <c:pt idx="29">
                  <c:v>2.5768721041318523</c:v>
                </c:pt>
                <c:pt idx="30">
                  <c:v>2.6657297628950198</c:v>
                </c:pt>
                <c:pt idx="31">
                  <c:v>2.7545874216581869</c:v>
                </c:pt>
                <c:pt idx="32">
                  <c:v>2.8434450804213545</c:v>
                </c:pt>
                <c:pt idx="33">
                  <c:v>2.932302739184522</c:v>
                </c:pt>
                <c:pt idx="34">
                  <c:v>3.0211603979476891</c:v>
                </c:pt>
                <c:pt idx="35">
                  <c:v>3.1100180567108566</c:v>
                </c:pt>
                <c:pt idx="36">
                  <c:v>3.1988757154740237</c:v>
                </c:pt>
                <c:pt idx="37">
                  <c:v>3.2877333742371913</c:v>
                </c:pt>
                <c:pt idx="38">
                  <c:v>3.3765910330003583</c:v>
                </c:pt>
                <c:pt idx="39">
                  <c:v>3.4654486917635259</c:v>
                </c:pt>
                <c:pt idx="40">
                  <c:v>3.554306350526693</c:v>
                </c:pt>
                <c:pt idx="41">
                  <c:v>3.6431640092898605</c:v>
                </c:pt>
                <c:pt idx="42">
                  <c:v>3.7320216680530276</c:v>
                </c:pt>
                <c:pt idx="43">
                  <c:v>3.8208793268161951</c:v>
                </c:pt>
                <c:pt idx="44">
                  <c:v>3.9097369855793622</c:v>
                </c:pt>
                <c:pt idx="45">
                  <c:v>3.9985946443425298</c:v>
                </c:pt>
                <c:pt idx="46">
                  <c:v>4.0874523031056968</c:v>
                </c:pt>
                <c:pt idx="47">
                  <c:v>4.1763099618688644</c:v>
                </c:pt>
                <c:pt idx="48">
                  <c:v>4.2651676206320319</c:v>
                </c:pt>
                <c:pt idx="49">
                  <c:v>4.3540252793951995</c:v>
                </c:pt>
                <c:pt idx="50">
                  <c:v>4.4428829381583661</c:v>
                </c:pt>
                <c:pt idx="51">
                  <c:v>4.5317405969215336</c:v>
                </c:pt>
                <c:pt idx="52">
                  <c:v>4.6205982556847012</c:v>
                </c:pt>
                <c:pt idx="53">
                  <c:v>4.7094559144478687</c:v>
                </c:pt>
                <c:pt idx="54">
                  <c:v>4.7983135732110354</c:v>
                </c:pt>
                <c:pt idx="55">
                  <c:v>4.8871712319742029</c:v>
                </c:pt>
                <c:pt idx="56">
                  <c:v>4.9760288907373704</c:v>
                </c:pt>
                <c:pt idx="57">
                  <c:v>5.064886549500538</c:v>
                </c:pt>
                <c:pt idx="58">
                  <c:v>5.1537442082637046</c:v>
                </c:pt>
                <c:pt idx="59">
                  <c:v>5.2426018670268721</c:v>
                </c:pt>
                <c:pt idx="60">
                  <c:v>5.3314595257900397</c:v>
                </c:pt>
                <c:pt idx="61">
                  <c:v>5.4203171845532072</c:v>
                </c:pt>
                <c:pt idx="62">
                  <c:v>5.5091748433163739</c:v>
                </c:pt>
                <c:pt idx="63">
                  <c:v>5.5980325020795414</c:v>
                </c:pt>
                <c:pt idx="64">
                  <c:v>5.6868901608427089</c:v>
                </c:pt>
                <c:pt idx="65">
                  <c:v>5.7757478196058765</c:v>
                </c:pt>
                <c:pt idx="66">
                  <c:v>5.864605478369044</c:v>
                </c:pt>
                <c:pt idx="67">
                  <c:v>5.9534631371322106</c:v>
                </c:pt>
                <c:pt idx="68">
                  <c:v>6.0423207958953782</c:v>
                </c:pt>
                <c:pt idx="69">
                  <c:v>6.1311784546585457</c:v>
                </c:pt>
                <c:pt idx="70">
                  <c:v>6.2200361134217133</c:v>
                </c:pt>
                <c:pt idx="71">
                  <c:v>6.3088937721848799</c:v>
                </c:pt>
                <c:pt idx="72">
                  <c:v>6.3977514309480474</c:v>
                </c:pt>
                <c:pt idx="73">
                  <c:v>6.486609089711215</c:v>
                </c:pt>
                <c:pt idx="74">
                  <c:v>6.5754667484743825</c:v>
                </c:pt>
                <c:pt idx="75">
                  <c:v>6.6643244072375492</c:v>
                </c:pt>
                <c:pt idx="76">
                  <c:v>6.7531820660007167</c:v>
                </c:pt>
                <c:pt idx="77">
                  <c:v>6.8420397247638842</c:v>
                </c:pt>
                <c:pt idx="78">
                  <c:v>6.9308973835270518</c:v>
                </c:pt>
                <c:pt idx="79">
                  <c:v>7.0197550422902184</c:v>
                </c:pt>
                <c:pt idx="80">
                  <c:v>7.1086127010533859</c:v>
                </c:pt>
                <c:pt idx="81">
                  <c:v>7.1974703598165535</c:v>
                </c:pt>
                <c:pt idx="82">
                  <c:v>7.286328018579721</c:v>
                </c:pt>
                <c:pt idx="83">
                  <c:v>7.3751856773428885</c:v>
                </c:pt>
                <c:pt idx="84">
                  <c:v>7.4640433361060552</c:v>
                </c:pt>
                <c:pt idx="85">
                  <c:v>7.5529009948692227</c:v>
                </c:pt>
                <c:pt idx="86">
                  <c:v>7.6417586536323903</c:v>
                </c:pt>
                <c:pt idx="87">
                  <c:v>7.7306163123955578</c:v>
                </c:pt>
                <c:pt idx="88">
                  <c:v>7.8194739711587244</c:v>
                </c:pt>
                <c:pt idx="89">
                  <c:v>7.908331629921892</c:v>
                </c:pt>
                <c:pt idx="90">
                  <c:v>7.9971892886850595</c:v>
                </c:pt>
                <c:pt idx="91">
                  <c:v>8.0860469474482262</c:v>
                </c:pt>
                <c:pt idx="92">
                  <c:v>8.1749046062113937</c:v>
                </c:pt>
                <c:pt idx="93">
                  <c:v>8.2637622649745612</c:v>
                </c:pt>
                <c:pt idx="94">
                  <c:v>8.3526199237377288</c:v>
                </c:pt>
                <c:pt idx="95">
                  <c:v>8.4414775825008963</c:v>
                </c:pt>
                <c:pt idx="96">
                  <c:v>8.5303352412640638</c:v>
                </c:pt>
                <c:pt idx="97">
                  <c:v>8.6191929000272314</c:v>
                </c:pt>
                <c:pt idx="98">
                  <c:v>8.7080505587903989</c:v>
                </c:pt>
                <c:pt idx="99">
                  <c:v>8.7969082175535647</c:v>
                </c:pt>
                <c:pt idx="100">
                  <c:v>8.8857658763167322</c:v>
                </c:pt>
              </c:numCache>
            </c:numRef>
          </c:xVal>
          <c:yVal>
            <c:numRef>
              <c:f>Sheet1!$F$14:$F$114</c:f>
              <c:numCache>
                <c:formatCode>General</c:formatCode>
                <c:ptCount val="101"/>
                <c:pt idx="0">
                  <c:v>0.2</c:v>
                </c:pt>
                <c:pt idx="1">
                  <c:v>0.22624510697769665</c:v>
                </c:pt>
                <c:pt idx="2">
                  <c:v>0.25159732787970968</c:v>
                </c:pt>
                <c:pt idx="3">
                  <c:v>0.27595660907246716</c:v>
                </c:pt>
                <c:pt idx="4">
                  <c:v>0.29922681560179798</c:v>
                </c:pt>
                <c:pt idx="5">
                  <c:v>0.3213161105936771</c:v>
                </c:pt>
                <c:pt idx="6">
                  <c:v>0.34213731769241046</c:v>
                </c:pt>
                <c:pt idx="7">
                  <c:v>0.36160826510588417</c:v>
                </c:pt>
                <c:pt idx="8">
                  <c:v>0.37965210990008691</c:v>
                </c:pt>
                <c:pt idx="9">
                  <c:v>0.3961976412630645</c:v>
                </c:pt>
                <c:pt idx="10">
                  <c:v>0.41117956154146157</c:v>
                </c:pt>
                <c:pt idx="11">
                  <c:v>0.4245387439405276</c:v>
                </c:pt>
                <c:pt idx="12">
                  <c:v>0.43622246587056329</c:v>
                </c:pt>
                <c:pt idx="13">
                  <c:v>0.44618461701889572</c:v>
                </c:pt>
                <c:pt idx="14">
                  <c:v>0.45438588132621627</c:v>
                </c:pt>
                <c:pt idx="15">
                  <c:v>0.46079389214910521</c:v>
                </c:pt>
                <c:pt idx="16">
                  <c:v>0.4653833599963863</c:v>
                </c:pt>
                <c:pt idx="17">
                  <c:v>0.46813617233519478</c:v>
                </c:pt>
                <c:pt idx="18">
                  <c:v>0.46904146507286959</c:v>
                </c:pt>
                <c:pt idx="19">
                  <c:v>0.46809566543256415</c:v>
                </c:pt>
                <c:pt idx="20">
                  <c:v>0.46530250605336387</c:v>
                </c:pt>
                <c:pt idx="21">
                  <c:v>0.46067301025926544</c:v>
                </c:pt>
                <c:pt idx="22">
                  <c:v>0.45422544855515262</c:v>
                </c:pt>
                <c:pt idx="23">
                  <c:v>0.44598526652146092</c:v>
                </c:pt>
                <c:pt idx="24">
                  <c:v>0.4359849843920961</c:v>
                </c:pt>
                <c:pt idx="25">
                  <c:v>0.42426406871192851</c:v>
                </c:pt>
                <c:pt idx="26">
                  <c:v>0.41086877658037069</c:v>
                </c:pt>
                <c:pt idx="27">
                  <c:v>0.39585197309573916</c:v>
                </c:pt>
                <c:pt idx="28">
                  <c:v>0.37927292272086277</c:v>
                </c:pt>
                <c:pt idx="29">
                  <c:v>0.36119705539332353</c:v>
                </c:pt>
                <c:pt idx="30">
                  <c:v>0.34169570830338492</c:v>
                </c:pt>
                <c:pt idx="31">
                  <c:v>0.32084584435869296</c:v>
                </c:pt>
                <c:pt idx="32">
                  <c:v>0.29872974844684047</c:v>
                </c:pt>
                <c:pt idx="33">
                  <c:v>0.27543470269450859</c:v>
                </c:pt>
                <c:pt idx="34">
                  <c:v>0.25105264200478761</c:v>
                </c:pt>
                <c:pt idx="35">
                  <c:v>0.22567979123211582</c:v>
                </c:pt>
                <c:pt idx="36">
                  <c:v>0.19941628542674036</c:v>
                </c:pt>
                <c:pt idx="37">
                  <c:v>0.17236577464741998</c:v>
                </c:pt>
                <c:pt idx="38">
                  <c:v>0.14463501490199859</c:v>
                </c:pt>
                <c:pt idx="39">
                  <c:v>0.11633344683021174</c:v>
                </c:pt>
                <c:pt idx="40">
                  <c:v>8.7572763791482419E-2</c:v>
                </c:pt>
                <c:pt idx="41">
                  <c:v>5.8466471062258232E-2</c:v>
                </c:pt>
                <c:pt idx="42">
                  <c:v>2.9129437882541388E-2</c:v>
                </c:pt>
                <c:pt idx="43">
                  <c:v>-3.225558805237606E-4</c:v>
                </c:pt>
                <c:pt idx="44">
                  <c:v>-2.9773276662890247E-2</c:v>
                </c:pt>
                <c:pt idx="45">
                  <c:v>-5.9106495924384564E-2</c:v>
                </c:pt>
                <c:pt idx="46">
                  <c:v>-8.8206448849654534E-2</c:v>
                </c:pt>
                <c:pt idx="47">
                  <c:v>-0.11695829121900841</c:v>
                </c:pt>
                <c:pt idx="48">
                  <c:v>-0.14524855264608169</c:v>
                </c:pt>
                <c:pt idx="49">
                  <c:v>-0.17296558439361234</c:v>
                </c:pt>
                <c:pt idx="50">
                  <c:v>-0.20000000000000015</c:v>
                </c:pt>
                <c:pt idx="51">
                  <c:v>-0.22624510697769679</c:v>
                </c:pt>
                <c:pt idx="52">
                  <c:v>-0.25159732787970995</c:v>
                </c:pt>
                <c:pt idx="53">
                  <c:v>-0.27595660907246738</c:v>
                </c:pt>
                <c:pt idx="54">
                  <c:v>-0.29922681560179798</c:v>
                </c:pt>
                <c:pt idx="55">
                  <c:v>-0.32131611059367715</c:v>
                </c:pt>
                <c:pt idx="56">
                  <c:v>-0.34213731769241057</c:v>
                </c:pt>
                <c:pt idx="57">
                  <c:v>-0.36160826510588434</c:v>
                </c:pt>
                <c:pt idx="58">
                  <c:v>-0.37965210990008691</c:v>
                </c:pt>
                <c:pt idx="59">
                  <c:v>-0.39619764126306456</c:v>
                </c:pt>
                <c:pt idx="60">
                  <c:v>-0.41117956154146162</c:v>
                </c:pt>
                <c:pt idx="61">
                  <c:v>-0.42453874394052765</c:v>
                </c:pt>
                <c:pt idx="62">
                  <c:v>-0.43622246587056329</c:v>
                </c:pt>
                <c:pt idx="63">
                  <c:v>-0.44618461701889572</c:v>
                </c:pt>
                <c:pt idx="64">
                  <c:v>-0.45438588132621627</c:v>
                </c:pt>
                <c:pt idx="65">
                  <c:v>-0.46079389214910532</c:v>
                </c:pt>
                <c:pt idx="66">
                  <c:v>-0.46538335999638636</c:v>
                </c:pt>
                <c:pt idx="67">
                  <c:v>-0.46813617233519478</c:v>
                </c:pt>
                <c:pt idx="68">
                  <c:v>-0.46904146507286959</c:v>
                </c:pt>
                <c:pt idx="69">
                  <c:v>-0.46809566543256415</c:v>
                </c:pt>
                <c:pt idx="70">
                  <c:v>-0.46530250605336387</c:v>
                </c:pt>
                <c:pt idx="71">
                  <c:v>-0.46067301025926544</c:v>
                </c:pt>
                <c:pt idx="72">
                  <c:v>-0.45422544855515268</c:v>
                </c:pt>
                <c:pt idx="73">
                  <c:v>-0.44598526652146081</c:v>
                </c:pt>
                <c:pt idx="74">
                  <c:v>-0.43598498439209593</c:v>
                </c:pt>
                <c:pt idx="75">
                  <c:v>-0.42426406871192857</c:v>
                </c:pt>
                <c:pt idx="76">
                  <c:v>-0.41086877658037069</c:v>
                </c:pt>
                <c:pt idx="77">
                  <c:v>-0.395851973095739</c:v>
                </c:pt>
                <c:pt idx="78">
                  <c:v>-0.37927292272086266</c:v>
                </c:pt>
                <c:pt idx="79">
                  <c:v>-0.36119705539332347</c:v>
                </c:pt>
                <c:pt idx="80">
                  <c:v>-0.34169570830338469</c:v>
                </c:pt>
                <c:pt idx="81">
                  <c:v>-0.32084584435869279</c:v>
                </c:pt>
                <c:pt idx="82">
                  <c:v>-0.29872974844684042</c:v>
                </c:pt>
                <c:pt idx="83">
                  <c:v>-0.27543470269450865</c:v>
                </c:pt>
                <c:pt idx="84">
                  <c:v>-0.25105264200478777</c:v>
                </c:pt>
                <c:pt idx="85">
                  <c:v>-0.22567979123211551</c:v>
                </c:pt>
                <c:pt idx="86">
                  <c:v>-0.19941628542674003</c:v>
                </c:pt>
                <c:pt idx="87">
                  <c:v>-0.17236577464742003</c:v>
                </c:pt>
                <c:pt idx="88">
                  <c:v>-0.14463501490199865</c:v>
                </c:pt>
                <c:pt idx="89">
                  <c:v>-0.116333446830212</c:v>
                </c:pt>
                <c:pt idx="90">
                  <c:v>-8.7572763791482058E-2</c:v>
                </c:pt>
                <c:pt idx="91">
                  <c:v>-5.8466471062258087E-2</c:v>
                </c:pt>
                <c:pt idx="92">
                  <c:v>-2.9129437882541239E-2</c:v>
                </c:pt>
                <c:pt idx="93">
                  <c:v>3.2255588052370314E-4</c:v>
                </c:pt>
                <c:pt idx="94">
                  <c:v>2.977327666288998E-2</c:v>
                </c:pt>
                <c:pt idx="95">
                  <c:v>5.9106495924384911E-2</c:v>
                </c:pt>
                <c:pt idx="96">
                  <c:v>8.8206448849654881E-2</c:v>
                </c:pt>
                <c:pt idx="97">
                  <c:v>0.11695829121900855</c:v>
                </c:pt>
                <c:pt idx="98">
                  <c:v>0.14524855264608222</c:v>
                </c:pt>
                <c:pt idx="99">
                  <c:v>0.1729655843936119</c:v>
                </c:pt>
                <c:pt idx="100">
                  <c:v>0.20000000000000048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211-4C28-9C2C-59E19731AF9C}"/>
            </c:ext>
          </c:extLst>
        </c:ser>
        <c:ser>
          <c:idx val="1"/>
          <c:order val="1"/>
          <c:tx>
            <c:v>Iterative solution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Sheet1!$E$14:$E$114</c:f>
              <c:numCache>
                <c:formatCode>General</c:formatCode>
                <c:ptCount val="101"/>
                <c:pt idx="0">
                  <c:v>0</c:v>
                </c:pt>
                <c:pt idx="1">
                  <c:v>8.8857658763167327E-2</c:v>
                </c:pt>
                <c:pt idx="2">
                  <c:v>0.17771531752633465</c:v>
                </c:pt>
                <c:pt idx="3">
                  <c:v>0.26657297628950199</c:v>
                </c:pt>
                <c:pt idx="4">
                  <c:v>0.35543063505266931</c:v>
                </c:pt>
                <c:pt idx="5">
                  <c:v>0.44428829381583662</c:v>
                </c:pt>
                <c:pt idx="6">
                  <c:v>0.53314595257900399</c:v>
                </c:pt>
                <c:pt idx="7">
                  <c:v>0.6220036113421713</c:v>
                </c:pt>
                <c:pt idx="8">
                  <c:v>0.71086127010533862</c:v>
                </c:pt>
                <c:pt idx="9">
                  <c:v>0.79971892886850593</c:v>
                </c:pt>
                <c:pt idx="10">
                  <c:v>0.88857658763167324</c:v>
                </c:pt>
                <c:pt idx="11">
                  <c:v>0.97743424639484056</c:v>
                </c:pt>
                <c:pt idx="12">
                  <c:v>1.066291905158008</c:v>
                </c:pt>
                <c:pt idx="13">
                  <c:v>1.1551495639211753</c:v>
                </c:pt>
                <c:pt idx="14">
                  <c:v>1.2440072226843426</c:v>
                </c:pt>
                <c:pt idx="15">
                  <c:v>1.3328648814475099</c:v>
                </c:pt>
                <c:pt idx="16">
                  <c:v>1.4217225402106772</c:v>
                </c:pt>
                <c:pt idx="17">
                  <c:v>1.5105801989738445</c:v>
                </c:pt>
                <c:pt idx="18">
                  <c:v>1.5994378577370119</c:v>
                </c:pt>
                <c:pt idx="19">
                  <c:v>1.6882955165001792</c:v>
                </c:pt>
                <c:pt idx="20">
                  <c:v>1.7771531752633465</c:v>
                </c:pt>
                <c:pt idx="21">
                  <c:v>1.8660108340265138</c:v>
                </c:pt>
                <c:pt idx="22">
                  <c:v>1.9548684927896811</c:v>
                </c:pt>
                <c:pt idx="23">
                  <c:v>2.0437261515528484</c:v>
                </c:pt>
                <c:pt idx="24">
                  <c:v>2.132583810316016</c:v>
                </c:pt>
                <c:pt idx="25">
                  <c:v>2.2214414690791831</c:v>
                </c:pt>
                <c:pt idx="26">
                  <c:v>2.3102991278423506</c:v>
                </c:pt>
                <c:pt idx="27">
                  <c:v>2.3991567866055177</c:v>
                </c:pt>
                <c:pt idx="28">
                  <c:v>2.4880144453686852</c:v>
                </c:pt>
                <c:pt idx="29">
                  <c:v>2.5768721041318523</c:v>
                </c:pt>
                <c:pt idx="30">
                  <c:v>2.6657297628950198</c:v>
                </c:pt>
                <c:pt idx="31">
                  <c:v>2.7545874216581869</c:v>
                </c:pt>
                <c:pt idx="32">
                  <c:v>2.8434450804213545</c:v>
                </c:pt>
                <c:pt idx="33">
                  <c:v>2.932302739184522</c:v>
                </c:pt>
                <c:pt idx="34">
                  <c:v>3.0211603979476891</c:v>
                </c:pt>
                <c:pt idx="35">
                  <c:v>3.1100180567108566</c:v>
                </c:pt>
                <c:pt idx="36">
                  <c:v>3.1988757154740237</c:v>
                </c:pt>
                <c:pt idx="37">
                  <c:v>3.2877333742371913</c:v>
                </c:pt>
                <c:pt idx="38">
                  <c:v>3.3765910330003583</c:v>
                </c:pt>
                <c:pt idx="39">
                  <c:v>3.4654486917635259</c:v>
                </c:pt>
                <c:pt idx="40">
                  <c:v>3.554306350526693</c:v>
                </c:pt>
                <c:pt idx="41">
                  <c:v>3.6431640092898605</c:v>
                </c:pt>
                <c:pt idx="42">
                  <c:v>3.7320216680530276</c:v>
                </c:pt>
                <c:pt idx="43">
                  <c:v>3.8208793268161951</c:v>
                </c:pt>
                <c:pt idx="44">
                  <c:v>3.9097369855793622</c:v>
                </c:pt>
                <c:pt idx="45">
                  <c:v>3.9985946443425298</c:v>
                </c:pt>
                <c:pt idx="46">
                  <c:v>4.0874523031056968</c:v>
                </c:pt>
                <c:pt idx="47">
                  <c:v>4.1763099618688644</c:v>
                </c:pt>
                <c:pt idx="48">
                  <c:v>4.2651676206320319</c:v>
                </c:pt>
                <c:pt idx="49">
                  <c:v>4.3540252793951995</c:v>
                </c:pt>
                <c:pt idx="50">
                  <c:v>4.4428829381583661</c:v>
                </c:pt>
                <c:pt idx="51">
                  <c:v>4.5317405969215336</c:v>
                </c:pt>
                <c:pt idx="52">
                  <c:v>4.6205982556847012</c:v>
                </c:pt>
                <c:pt idx="53">
                  <c:v>4.7094559144478687</c:v>
                </c:pt>
                <c:pt idx="54">
                  <c:v>4.7983135732110354</c:v>
                </c:pt>
                <c:pt idx="55">
                  <c:v>4.8871712319742029</c:v>
                </c:pt>
                <c:pt idx="56">
                  <c:v>4.9760288907373704</c:v>
                </c:pt>
                <c:pt idx="57">
                  <c:v>5.064886549500538</c:v>
                </c:pt>
                <c:pt idx="58">
                  <c:v>5.1537442082637046</c:v>
                </c:pt>
                <c:pt idx="59">
                  <c:v>5.2426018670268721</c:v>
                </c:pt>
                <c:pt idx="60">
                  <c:v>5.3314595257900397</c:v>
                </c:pt>
                <c:pt idx="61">
                  <c:v>5.4203171845532072</c:v>
                </c:pt>
                <c:pt idx="62">
                  <c:v>5.5091748433163739</c:v>
                </c:pt>
                <c:pt idx="63">
                  <c:v>5.5980325020795414</c:v>
                </c:pt>
                <c:pt idx="64">
                  <c:v>5.6868901608427089</c:v>
                </c:pt>
                <c:pt idx="65">
                  <c:v>5.7757478196058765</c:v>
                </c:pt>
                <c:pt idx="66">
                  <c:v>5.864605478369044</c:v>
                </c:pt>
                <c:pt idx="67">
                  <c:v>5.9534631371322106</c:v>
                </c:pt>
                <c:pt idx="68">
                  <c:v>6.0423207958953782</c:v>
                </c:pt>
                <c:pt idx="69">
                  <c:v>6.1311784546585457</c:v>
                </c:pt>
                <c:pt idx="70">
                  <c:v>6.2200361134217133</c:v>
                </c:pt>
                <c:pt idx="71">
                  <c:v>6.3088937721848799</c:v>
                </c:pt>
                <c:pt idx="72">
                  <c:v>6.3977514309480474</c:v>
                </c:pt>
                <c:pt idx="73">
                  <c:v>6.486609089711215</c:v>
                </c:pt>
                <c:pt idx="74">
                  <c:v>6.5754667484743825</c:v>
                </c:pt>
                <c:pt idx="75">
                  <c:v>6.6643244072375492</c:v>
                </c:pt>
                <c:pt idx="76">
                  <c:v>6.7531820660007167</c:v>
                </c:pt>
                <c:pt idx="77">
                  <c:v>6.8420397247638842</c:v>
                </c:pt>
                <c:pt idx="78">
                  <c:v>6.9308973835270518</c:v>
                </c:pt>
                <c:pt idx="79">
                  <c:v>7.0197550422902184</c:v>
                </c:pt>
                <c:pt idx="80">
                  <c:v>7.1086127010533859</c:v>
                </c:pt>
                <c:pt idx="81">
                  <c:v>7.1974703598165535</c:v>
                </c:pt>
                <c:pt idx="82">
                  <c:v>7.286328018579721</c:v>
                </c:pt>
                <c:pt idx="83">
                  <c:v>7.3751856773428885</c:v>
                </c:pt>
                <c:pt idx="84">
                  <c:v>7.4640433361060552</c:v>
                </c:pt>
                <c:pt idx="85">
                  <c:v>7.5529009948692227</c:v>
                </c:pt>
                <c:pt idx="86">
                  <c:v>7.6417586536323903</c:v>
                </c:pt>
                <c:pt idx="87">
                  <c:v>7.7306163123955578</c:v>
                </c:pt>
                <c:pt idx="88">
                  <c:v>7.8194739711587244</c:v>
                </c:pt>
                <c:pt idx="89">
                  <c:v>7.908331629921892</c:v>
                </c:pt>
                <c:pt idx="90">
                  <c:v>7.9971892886850595</c:v>
                </c:pt>
                <c:pt idx="91">
                  <c:v>8.0860469474482262</c:v>
                </c:pt>
                <c:pt idx="92">
                  <c:v>8.1749046062113937</c:v>
                </c:pt>
                <c:pt idx="93">
                  <c:v>8.2637622649745612</c:v>
                </c:pt>
                <c:pt idx="94">
                  <c:v>8.3526199237377288</c:v>
                </c:pt>
                <c:pt idx="95">
                  <c:v>8.4414775825008963</c:v>
                </c:pt>
                <c:pt idx="96">
                  <c:v>8.5303352412640638</c:v>
                </c:pt>
                <c:pt idx="97">
                  <c:v>8.6191929000272314</c:v>
                </c:pt>
                <c:pt idx="98">
                  <c:v>8.7080505587903989</c:v>
                </c:pt>
                <c:pt idx="99">
                  <c:v>8.7969082175535647</c:v>
                </c:pt>
                <c:pt idx="100">
                  <c:v>8.8857658763167322</c:v>
                </c:pt>
              </c:numCache>
            </c:numRef>
          </c:xVal>
          <c:yVal>
            <c:numRef>
              <c:f>Sheet1!$G$14:$G$114</c:f>
              <c:numCache>
                <c:formatCode>General</c:formatCode>
                <c:ptCount val="101"/>
                <c:pt idx="0">
                  <c:v>0.2</c:v>
                </c:pt>
                <c:pt idx="1">
                  <c:v>0.22623661894792282</c:v>
                </c:pt>
                <c:pt idx="2">
                  <c:v>0.25158097215481168</c:v>
                </c:pt>
                <c:pt idx="3">
                  <c:v>0.27593310277813449</c:v>
                </c:pt>
                <c:pt idx="4">
                  <c:v>0.29919696725086209</c:v>
                </c:pt>
                <c:pt idx="5">
                  <c:v>0.32128081407242137</c:v>
                </c:pt>
                <c:pt idx="6">
                  <c:v>0.34209754567195594</c:v>
                </c:pt>
                <c:pt idx="7">
                  <c:v>0.36156506191672461</c:v>
                </c:pt>
                <c:pt idx="8">
                  <c:v>0.37960658391085711</c:v>
                </c:pt>
                <c:pt idx="9">
                  <c:v>0.39615095680742218</c:v>
                </c:pt>
                <c:pt idx="10">
                  <c:v>0.41113293043953203</c:v>
                </c:pt>
                <c:pt idx="11">
                  <c:v>0.42449341666368812</c:v>
                </c:pt>
                <c:pt idx="12">
                  <c:v>0.43617972240041997</c:v>
                </c:pt>
                <c:pt idx="13">
                  <c:v>0.44614575745311558</c:v>
                </c:pt>
                <c:pt idx="14">
                  <c:v>0.45435221628541744</c:v>
                </c:pt>
                <c:pt idx="15">
                  <c:v>0.46076673304026261</c:v>
                </c:pt>
                <c:pt idx="16">
                  <c:v>0.46536400918918008</c:v>
                </c:pt>
                <c:pt idx="17">
                  <c:v>0.46812591330840292</c:v>
                </c:pt>
                <c:pt idx="18">
                  <c:v>0.46904155258828306</c:v>
                </c:pt>
                <c:pt idx="19">
                  <c:v>0.46810731579397991</c:v>
                </c:pt>
                <c:pt idx="20">
                  <c:v>0.46532688750798695</c:v>
                </c:pt>
                <c:pt idx="21">
                  <c:v>0.46071123359832561</c:v>
                </c:pt>
                <c:pt idx="22">
                  <c:v>0.45427855796971839</c:v>
                </c:pt>
                <c:pt idx="23">
                  <c:v>0.44605423076831258</c:v>
                </c:pt>
                <c:pt idx="24">
                  <c:v>0.4360706883231118</c:v>
                </c:pt>
                <c:pt idx="25">
                  <c:v>0.424367305218741</c:v>
                </c:pt>
                <c:pt idx="26">
                  <c:v>0.41099023900408321</c:v>
                </c:pt>
                <c:pt idx="27">
                  <c:v>0.39599224814924988</c:v>
                </c:pt>
                <c:pt idx="28">
                  <c:v>0.37943248396885287</c:v>
                </c:pt>
                <c:pt idx="29">
                  <c:v>0.36137625733222217</c:v>
                </c:pt>
                <c:pt idx="30">
                  <c:v>0.34189478108065258</c:v>
                </c:pt>
                <c:pt idx="31">
                  <c:v>0.32106488916757248</c:v>
                </c:pt>
                <c:pt idx="32">
                  <c:v>0.29896873362933168</c:v>
                </c:pt>
                <c:pt idx="33">
                  <c:v>0.27569346058174043</c:v>
                </c:pt>
                <c:pt idx="34">
                  <c:v>0.25133086652021203</c:v>
                </c:pt>
                <c:pt idx="35">
                  <c:v>0.2259770362790447</c:v>
                </c:pt>
                <c:pt idx="36">
                  <c:v>0.19973196407771271</c:v>
                </c:pt>
                <c:pt idx="37">
                  <c:v>0.17269915914874043</c:v>
                </c:pt>
                <c:pt idx="38">
                  <c:v>0.14498523750254361</c:v>
                </c:pt>
                <c:pt idx="39">
                  <c:v>0.11669950143929626</c:v>
                </c:pt>
                <c:pt idx="40">
                  <c:v>8.7953508466207142E-2</c:v>
                </c:pt>
                <c:pt idx="41">
                  <c:v>5.8860631320374092E-2</c:v>
                </c:pt>
                <c:pt idx="42">
                  <c:v>2.9535610832463925E-2</c:v>
                </c:pt>
                <c:pt idx="43">
                  <c:v>9.4103394700670805E-5</c:v>
                </c:pt>
                <c:pt idx="44">
                  <c:v>-2.9347775182074463E-2</c:v>
                </c:pt>
                <c:pt idx="45">
                  <c:v>-5.8673907623266838E-2</c:v>
                </c:pt>
                <c:pt idx="46">
                  <c:v>-8.7768633151165121E-2</c:v>
                </c:pt>
                <c:pt idx="47">
                  <c:v>-0.11651720364517745</c:v>
                </c:pt>
                <c:pt idx="48">
                  <c:v>-0.14480623620259431</c:v>
                </c:pt>
                <c:pt idx="49">
                  <c:v>-0.17252416031500128</c:v>
                </c:pt>
                <c:pt idx="50">
                  <c:v>-0.1995616578967008</c:v>
                </c:pt>
                <c:pt idx="51">
                  <c:v>-0.22581209442969294</c:v>
                </c:pt>
                <c:pt idx="52">
                  <c:v>-0.25117193952480155</c:v>
                </c:pt>
                <c:pt idx="53">
                  <c:v>-0.27554117524027383</c:v>
                </c:pt>
                <c:pt idx="54">
                  <c:v>-0.29882369054746544</c:v>
                </c:pt>
                <c:pt idx="55">
                  <c:v>-0.3209276603878588</c:v>
                </c:pt>
                <c:pt idx="56">
                  <c:v>-0.34176590782643279</c:v>
                </c:pt>
                <c:pt idx="57">
                  <c:v>-0.3612562478730692</c:v>
                </c:pt>
                <c:pt idx="58">
                  <c:v>-0.37932181161598177</c:v>
                </c:pt>
                <c:pt idx="59">
                  <c:v>-0.39589134938880244</c:v>
                </c:pt>
                <c:pt idx="60">
                  <c:v>-0.41089951177564887</c:v>
                </c:pt>
                <c:pt idx="61">
                  <c:v>-0.4242871073459033</c:v>
                </c:pt>
                <c:pt idx="62">
                  <c:v>-0.4360013361022102</c:v>
                </c:pt>
                <c:pt idx="63">
                  <c:v>-0.44599599772098586</c:v>
                </c:pt>
                <c:pt idx="64">
                  <c:v>-0.4542316737641493</c:v>
                </c:pt>
                <c:pt idx="65">
                  <c:v>-0.46067588314344099</c:v>
                </c:pt>
                <c:pt idx="66">
                  <c:v>-0.46530321022418641</c:v>
                </c:pt>
                <c:pt idx="67">
                  <c:v>-0.46809540506326885</c:v>
                </c:pt>
                <c:pt idx="68">
                  <c:v>-0.4690414553859788</c:v>
                </c:pt>
                <c:pt idx="69">
                  <c:v>-0.4681376300178664</c:v>
                </c:pt>
                <c:pt idx="70">
                  <c:v>-0.46538749360030401</c:v>
                </c:pt>
                <c:pt idx="71">
                  <c:v>-0.46080189253172155</c:v>
                </c:pt>
                <c:pt idx="72">
                  <c:v>-0.45439891218996187</c:v>
                </c:pt>
                <c:pt idx="73">
                  <c:v>-0.44620380560446837</c:v>
                </c:pt>
                <c:pt idx="74">
                  <c:v>-0.43624889385961874</c:v>
                </c:pt>
                <c:pt idx="75">
                  <c:v>-0.42457343862200908</c:v>
                </c:pt>
                <c:pt idx="76">
                  <c:v>-0.41122348729443359</c:v>
                </c:pt>
                <c:pt idx="77">
                  <c:v>-0.39625169140726541</c:v>
                </c:pt>
                <c:pt idx="78">
                  <c:v>-0.37971709896349359</c:v>
                </c:pt>
                <c:pt idx="79">
                  <c:v>-0.36168492155639664</c:v>
                </c:pt>
                <c:pt idx="80">
                  <c:v>-0.34222627717832887</c:v>
                </c:pt>
                <c:pt idx="81">
                  <c:v>-0.32141790973496864</c:v>
                </c:pt>
                <c:pt idx="82">
                  <c:v>-0.29934188637124981</c:v>
                </c:pt>
                <c:pt idx="83">
                  <c:v>-0.2760852738027082</c:v>
                </c:pt>
                <c:pt idx="84">
                  <c:v>-0.25173979492877485</c:v>
                </c:pt>
                <c:pt idx="85">
                  <c:v>-0.22640146708231701</c:v>
                </c:pt>
                <c:pt idx="86">
                  <c:v>-0.20017022334215112</c:v>
                </c:pt>
                <c:pt idx="87">
                  <c:v>-0.17314951840205267</c:v>
                </c:pt>
                <c:pt idx="88">
                  <c:v>-0.1454459205506955</c:v>
                </c:pt>
                <c:pt idx="89">
                  <c:v>-0.11716869137173083</c:v>
                </c:pt>
                <c:pt idx="90">
                  <c:v>-8.8429354821647627E-2</c:v>
                </c:pt>
                <c:pt idx="91">
                  <c:v>-5.9341257384949275E-2</c:v>
                </c:pt>
                <c:pt idx="92">
                  <c:v>-3.0019121041372384E-2</c:v>
                </c:pt>
                <c:pt idx="93">
                  <c:v>-5.7859080822214928E-4</c:v>
                </c:pt>
                <c:pt idx="94">
                  <c:v>2.8864221357705614E-2</c:v>
                </c:pt>
                <c:pt idx="95">
                  <c:v>5.8193194499788041E-2</c:v>
                </c:pt>
                <c:pt idx="96">
                  <c:v>8.7292656636733676E-2</c:v>
                </c:pt>
                <c:pt idx="97">
                  <c:v>0.11604784096700503</c:v>
                </c:pt>
                <c:pt idx="98">
                  <c:v>0.14434533850325809</c:v>
                </c:pt>
                <c:pt idx="99">
                  <c:v>0.17207354535163163</c:v>
                </c:pt>
                <c:pt idx="100">
                  <c:v>0.19912310287183937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211-4C28-9C2C-59E19731A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42200"/>
        <c:axId val="194942592"/>
      </c:scatterChart>
      <c:valAx>
        <c:axId val="19494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592"/>
        <c:crosses val="autoZero"/>
        <c:crossBetween val="midCat"/>
      </c:valAx>
      <c:valAx>
        <c:axId val="194942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2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 across capacitor vs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 expt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'LC oscillation expt'!$A$2:$A$312</c:f>
              <c:numCache>
                <c:formatCode>General</c:formatCode>
                <c:ptCount val="311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</c:numCache>
            </c:numRef>
          </c:xVal>
          <c:yVal>
            <c:numRef>
              <c:f>'LC oscillation expt'!$B$2:$B$312</c:f>
              <c:numCache>
                <c:formatCode>General</c:formatCode>
                <c:ptCount val="311"/>
                <c:pt idx="0">
                  <c:v>0.995</c:v>
                </c:pt>
                <c:pt idx="1">
                  <c:v>0.98399999999999999</c:v>
                </c:pt>
                <c:pt idx="2">
                  <c:v>0.96</c:v>
                </c:pt>
                <c:pt idx="3">
                  <c:v>0.91800000000000004</c:v>
                </c:pt>
                <c:pt idx="4">
                  <c:v>0.86499999999999999</c:v>
                </c:pt>
                <c:pt idx="5">
                  <c:v>0.8</c:v>
                </c:pt>
                <c:pt idx="6">
                  <c:v>0.72399999999999998</c:v>
                </c:pt>
                <c:pt idx="7">
                  <c:v>0.64</c:v>
                </c:pt>
                <c:pt idx="8">
                  <c:v>0.54800000000000004</c:v>
                </c:pt>
                <c:pt idx="9">
                  <c:v>0.45100000000000001</c:v>
                </c:pt>
                <c:pt idx="10">
                  <c:v>0.35</c:v>
                </c:pt>
                <c:pt idx="11">
                  <c:v>0.245</c:v>
                </c:pt>
                <c:pt idx="12">
                  <c:v>0.14000000000000001</c:v>
                </c:pt>
                <c:pt idx="13">
                  <c:v>3.5000000000000003E-2</c:v>
                </c:pt>
                <c:pt idx="14">
                  <c:v>-6.6000000000000003E-2</c:v>
                </c:pt>
                <c:pt idx="15">
                  <c:v>-0.16500000000000001</c:v>
                </c:pt>
                <c:pt idx="16">
                  <c:v>-0.26</c:v>
                </c:pt>
                <c:pt idx="17">
                  <c:v>-0.34699999999999998</c:v>
                </c:pt>
                <c:pt idx="18">
                  <c:v>-0.42899999999999999</c:v>
                </c:pt>
                <c:pt idx="19">
                  <c:v>-0.5</c:v>
                </c:pt>
                <c:pt idx="20">
                  <c:v>-0.56499999999999995</c:v>
                </c:pt>
                <c:pt idx="21">
                  <c:v>-0.61699999999999999</c:v>
                </c:pt>
                <c:pt idx="22">
                  <c:v>-0.65900000000000003</c:v>
                </c:pt>
                <c:pt idx="23">
                  <c:v>-0.69299999999999995</c:v>
                </c:pt>
                <c:pt idx="24">
                  <c:v>-0.71499999999999997</c:v>
                </c:pt>
                <c:pt idx="25">
                  <c:v>-0.72599999999999998</c:v>
                </c:pt>
                <c:pt idx="26">
                  <c:v>-0.72799999999999998</c:v>
                </c:pt>
                <c:pt idx="27">
                  <c:v>-0.71699999999999997</c:v>
                </c:pt>
                <c:pt idx="28">
                  <c:v>-0.69699999999999995</c:v>
                </c:pt>
                <c:pt idx="29">
                  <c:v>-0.66600000000000004</c:v>
                </c:pt>
                <c:pt idx="30">
                  <c:v>-0.628</c:v>
                </c:pt>
                <c:pt idx="31">
                  <c:v>-0.58299999999999996</c:v>
                </c:pt>
                <c:pt idx="32">
                  <c:v>-0.52900000000000003</c:v>
                </c:pt>
                <c:pt idx="33">
                  <c:v>-0.46800000000000003</c:v>
                </c:pt>
                <c:pt idx="34">
                  <c:v>-0.40300000000000002</c:v>
                </c:pt>
                <c:pt idx="35">
                  <c:v>-0.33300000000000002</c:v>
                </c:pt>
                <c:pt idx="36">
                  <c:v>-0.26200000000000001</c:v>
                </c:pt>
                <c:pt idx="37">
                  <c:v>-0.189</c:v>
                </c:pt>
                <c:pt idx="38">
                  <c:v>-0.113</c:v>
                </c:pt>
                <c:pt idx="39">
                  <c:v>-3.9E-2</c:v>
                </c:pt>
                <c:pt idx="40">
                  <c:v>3.5000000000000003E-2</c:v>
                </c:pt>
                <c:pt idx="41">
                  <c:v>0.105</c:v>
                </c:pt>
                <c:pt idx="42">
                  <c:v>0.16900000000000001</c:v>
                </c:pt>
                <c:pt idx="43">
                  <c:v>0.23300000000000001</c:v>
                </c:pt>
                <c:pt idx="44">
                  <c:v>0.28999999999999998</c:v>
                </c:pt>
                <c:pt idx="45">
                  <c:v>0.34200000000000003</c:v>
                </c:pt>
                <c:pt idx="46">
                  <c:v>0.38600000000000001</c:v>
                </c:pt>
                <c:pt idx="47">
                  <c:v>0.42699999999999999</c:v>
                </c:pt>
                <c:pt idx="48">
                  <c:v>0.45600000000000002</c:v>
                </c:pt>
                <c:pt idx="49">
                  <c:v>0.48099999999999998</c:v>
                </c:pt>
                <c:pt idx="50">
                  <c:v>0.496</c:v>
                </c:pt>
                <c:pt idx="51">
                  <c:v>0.505</c:v>
                </c:pt>
                <c:pt idx="52">
                  <c:v>0.505</c:v>
                </c:pt>
                <c:pt idx="53">
                  <c:v>0.499</c:v>
                </c:pt>
                <c:pt idx="54">
                  <c:v>0.48799999999999999</c:v>
                </c:pt>
                <c:pt idx="55">
                  <c:v>0.46700000000000003</c:v>
                </c:pt>
                <c:pt idx="56">
                  <c:v>0.442</c:v>
                </c:pt>
                <c:pt idx="57">
                  <c:v>0.40799999999999997</c:v>
                </c:pt>
                <c:pt idx="58">
                  <c:v>0.371</c:v>
                </c:pt>
                <c:pt idx="59">
                  <c:v>0.32800000000000001</c:v>
                </c:pt>
                <c:pt idx="60">
                  <c:v>0.28399999999999997</c:v>
                </c:pt>
                <c:pt idx="61">
                  <c:v>0.23599999999999999</c:v>
                </c:pt>
                <c:pt idx="62">
                  <c:v>0.187</c:v>
                </c:pt>
                <c:pt idx="63">
                  <c:v>0.13500000000000001</c:v>
                </c:pt>
                <c:pt idx="64">
                  <c:v>8.2000000000000003E-2</c:v>
                </c:pt>
                <c:pt idx="65">
                  <c:v>3.1E-2</c:v>
                </c:pt>
                <c:pt idx="66">
                  <c:v>-2.1000000000000001E-2</c:v>
                </c:pt>
                <c:pt idx="67">
                  <c:v>-6.8000000000000005E-2</c:v>
                </c:pt>
                <c:pt idx="68">
                  <c:v>-0.11700000000000001</c:v>
                </c:pt>
                <c:pt idx="69">
                  <c:v>-0.161</c:v>
                </c:pt>
                <c:pt idx="70">
                  <c:v>-0.20200000000000001</c:v>
                </c:pt>
                <c:pt idx="71">
                  <c:v>-0.23799999999999999</c:v>
                </c:pt>
                <c:pt idx="72">
                  <c:v>-0.26900000000000002</c:v>
                </c:pt>
                <c:pt idx="73">
                  <c:v>-0.29799999999999999</c:v>
                </c:pt>
                <c:pt idx="74">
                  <c:v>-0.32</c:v>
                </c:pt>
                <c:pt idx="75">
                  <c:v>-0.33700000000000002</c:v>
                </c:pt>
                <c:pt idx="76">
                  <c:v>-0.34799999999999998</c:v>
                </c:pt>
                <c:pt idx="77">
                  <c:v>-0.35399999999999998</c:v>
                </c:pt>
                <c:pt idx="78">
                  <c:v>-0.35499999999999998</c:v>
                </c:pt>
                <c:pt idx="79">
                  <c:v>-0.34899999999999998</c:v>
                </c:pt>
                <c:pt idx="80">
                  <c:v>-0.34200000000000003</c:v>
                </c:pt>
                <c:pt idx="81">
                  <c:v>-0.32900000000000001</c:v>
                </c:pt>
                <c:pt idx="82">
                  <c:v>-0.311</c:v>
                </c:pt>
                <c:pt idx="83">
                  <c:v>-0.28699999999999998</c:v>
                </c:pt>
                <c:pt idx="84">
                  <c:v>-0.26200000000000001</c:v>
                </c:pt>
                <c:pt idx="85">
                  <c:v>-0.23400000000000001</c:v>
                </c:pt>
                <c:pt idx="86">
                  <c:v>-0.20200000000000001</c:v>
                </c:pt>
                <c:pt idx="87">
                  <c:v>-0.16800000000000001</c:v>
                </c:pt>
                <c:pt idx="88">
                  <c:v>-0.13400000000000001</c:v>
                </c:pt>
                <c:pt idx="89">
                  <c:v>-9.8000000000000004E-2</c:v>
                </c:pt>
                <c:pt idx="90">
                  <c:v>-6.0999999999999999E-2</c:v>
                </c:pt>
                <c:pt idx="91">
                  <c:v>-2.5000000000000001E-2</c:v>
                </c:pt>
                <c:pt idx="92">
                  <c:v>0.01</c:v>
                </c:pt>
                <c:pt idx="93">
                  <c:v>4.4999999999999998E-2</c:v>
                </c:pt>
                <c:pt idx="94">
                  <c:v>7.9000000000000001E-2</c:v>
                </c:pt>
                <c:pt idx="95">
                  <c:v>0.109</c:v>
                </c:pt>
                <c:pt idx="96">
                  <c:v>0.13800000000000001</c:v>
                </c:pt>
                <c:pt idx="97">
                  <c:v>0.16400000000000001</c:v>
                </c:pt>
                <c:pt idx="98">
                  <c:v>0.187</c:v>
                </c:pt>
                <c:pt idx="99">
                  <c:v>0.20399999999999999</c:v>
                </c:pt>
                <c:pt idx="100">
                  <c:v>0.222</c:v>
                </c:pt>
                <c:pt idx="101">
                  <c:v>0.23499999999999999</c:v>
                </c:pt>
                <c:pt idx="102">
                  <c:v>0.24299999999999999</c:v>
                </c:pt>
                <c:pt idx="103">
                  <c:v>0.248</c:v>
                </c:pt>
                <c:pt idx="104">
                  <c:v>0.247</c:v>
                </c:pt>
                <c:pt idx="105">
                  <c:v>0.247</c:v>
                </c:pt>
                <c:pt idx="106">
                  <c:v>0.24099999999999999</c:v>
                </c:pt>
                <c:pt idx="107">
                  <c:v>0.23100000000000001</c:v>
                </c:pt>
                <c:pt idx="108">
                  <c:v>0.219</c:v>
                </c:pt>
                <c:pt idx="109">
                  <c:v>0.20300000000000001</c:v>
                </c:pt>
                <c:pt idx="110">
                  <c:v>0.187</c:v>
                </c:pt>
                <c:pt idx="111">
                  <c:v>0.16600000000000001</c:v>
                </c:pt>
                <c:pt idx="112">
                  <c:v>0.14399999999999999</c:v>
                </c:pt>
                <c:pt idx="113">
                  <c:v>0.121</c:v>
                </c:pt>
                <c:pt idx="114">
                  <c:v>9.6000000000000002E-2</c:v>
                </c:pt>
                <c:pt idx="115">
                  <c:v>7.0999999999999994E-2</c:v>
                </c:pt>
                <c:pt idx="116">
                  <c:v>4.7E-2</c:v>
                </c:pt>
                <c:pt idx="117">
                  <c:v>1.9E-2</c:v>
                </c:pt>
                <c:pt idx="118">
                  <c:v>-6.0000000000000001E-3</c:v>
                </c:pt>
                <c:pt idx="119">
                  <c:v>-3.1E-2</c:v>
                </c:pt>
                <c:pt idx="120">
                  <c:v>-5.2999999999999999E-2</c:v>
                </c:pt>
                <c:pt idx="121">
                  <c:v>-7.5999999999999998E-2</c:v>
                </c:pt>
                <c:pt idx="122">
                  <c:v>-9.6000000000000002E-2</c:v>
                </c:pt>
                <c:pt idx="123">
                  <c:v>-0.115</c:v>
                </c:pt>
                <c:pt idx="124">
                  <c:v>-0.13</c:v>
                </c:pt>
                <c:pt idx="125">
                  <c:v>-0.14299999999999999</c:v>
                </c:pt>
                <c:pt idx="126">
                  <c:v>-0.156</c:v>
                </c:pt>
                <c:pt idx="127">
                  <c:v>-0.16400000000000001</c:v>
                </c:pt>
                <c:pt idx="128">
                  <c:v>-0.17</c:v>
                </c:pt>
                <c:pt idx="129">
                  <c:v>-0.17399999999999999</c:v>
                </c:pt>
                <c:pt idx="130">
                  <c:v>-0.17499999999999999</c:v>
                </c:pt>
                <c:pt idx="131">
                  <c:v>-0.17299999999999999</c:v>
                </c:pt>
                <c:pt idx="132">
                  <c:v>-0.16900000000000001</c:v>
                </c:pt>
                <c:pt idx="133">
                  <c:v>-0.16500000000000001</c:v>
                </c:pt>
                <c:pt idx="134">
                  <c:v>-0.154</c:v>
                </c:pt>
                <c:pt idx="135">
                  <c:v>-0.14399999999999999</c:v>
                </c:pt>
                <c:pt idx="136">
                  <c:v>-0.13200000000000001</c:v>
                </c:pt>
                <c:pt idx="137">
                  <c:v>-0.11799999999999999</c:v>
                </c:pt>
                <c:pt idx="138">
                  <c:v>-0.10199999999999999</c:v>
                </c:pt>
                <c:pt idx="139">
                  <c:v>-8.5999999999999993E-2</c:v>
                </c:pt>
                <c:pt idx="140">
                  <c:v>-6.8000000000000005E-2</c:v>
                </c:pt>
                <c:pt idx="141">
                  <c:v>-5.0999999999999997E-2</c:v>
                </c:pt>
                <c:pt idx="142">
                  <c:v>-3.4000000000000002E-2</c:v>
                </c:pt>
                <c:pt idx="143">
                  <c:v>-1.6E-2</c:v>
                </c:pt>
                <c:pt idx="144">
                  <c:v>4.0000000000000001E-3</c:v>
                </c:pt>
                <c:pt idx="145">
                  <c:v>1.9E-2</c:v>
                </c:pt>
                <c:pt idx="146">
                  <c:v>3.5999999999999997E-2</c:v>
                </c:pt>
                <c:pt idx="147">
                  <c:v>5.1999999999999998E-2</c:v>
                </c:pt>
                <c:pt idx="148">
                  <c:v>6.7000000000000004E-2</c:v>
                </c:pt>
                <c:pt idx="149">
                  <c:v>7.8E-2</c:v>
                </c:pt>
                <c:pt idx="150">
                  <c:v>0.09</c:v>
                </c:pt>
                <c:pt idx="151">
                  <c:v>9.9000000000000005E-2</c:v>
                </c:pt>
                <c:pt idx="152">
                  <c:v>0.107</c:v>
                </c:pt>
                <c:pt idx="153">
                  <c:v>0.114</c:v>
                </c:pt>
                <c:pt idx="154">
                  <c:v>0.12</c:v>
                </c:pt>
                <c:pt idx="155">
                  <c:v>0.121</c:v>
                </c:pt>
                <c:pt idx="156">
                  <c:v>0.123</c:v>
                </c:pt>
                <c:pt idx="157">
                  <c:v>0.121</c:v>
                </c:pt>
                <c:pt idx="158">
                  <c:v>0.11899999999999999</c:v>
                </c:pt>
                <c:pt idx="159">
                  <c:v>0.115</c:v>
                </c:pt>
                <c:pt idx="160">
                  <c:v>0.109</c:v>
                </c:pt>
                <c:pt idx="161">
                  <c:v>0.10199999999999999</c:v>
                </c:pt>
                <c:pt idx="162">
                  <c:v>9.5000000000000001E-2</c:v>
                </c:pt>
                <c:pt idx="163">
                  <c:v>8.4000000000000005E-2</c:v>
                </c:pt>
                <c:pt idx="164">
                  <c:v>7.3999999999999996E-2</c:v>
                </c:pt>
                <c:pt idx="165">
                  <c:v>6.0999999999999999E-2</c:v>
                </c:pt>
                <c:pt idx="166">
                  <c:v>0.05</c:v>
                </c:pt>
                <c:pt idx="167">
                  <c:v>3.5999999999999997E-2</c:v>
                </c:pt>
                <c:pt idx="168">
                  <c:v>2.4E-2</c:v>
                </c:pt>
                <c:pt idx="169">
                  <c:v>1.2999999999999999E-2</c:v>
                </c:pt>
                <c:pt idx="170">
                  <c:v>-1E-3</c:v>
                </c:pt>
                <c:pt idx="171">
                  <c:v>-1.2E-2</c:v>
                </c:pt>
                <c:pt idx="172">
                  <c:v>-2.4E-2</c:v>
                </c:pt>
                <c:pt idx="173">
                  <c:v>-3.5000000000000003E-2</c:v>
                </c:pt>
                <c:pt idx="174">
                  <c:v>-4.4999999999999998E-2</c:v>
                </c:pt>
                <c:pt idx="175">
                  <c:v>-5.1999999999999998E-2</c:v>
                </c:pt>
                <c:pt idx="176">
                  <c:v>-6.0999999999999999E-2</c:v>
                </c:pt>
                <c:pt idx="177">
                  <c:v>-6.8000000000000005E-2</c:v>
                </c:pt>
                <c:pt idx="178">
                  <c:v>-7.4999999999999997E-2</c:v>
                </c:pt>
                <c:pt idx="179">
                  <c:v>-0.08</c:v>
                </c:pt>
                <c:pt idx="180">
                  <c:v>-8.4000000000000005E-2</c:v>
                </c:pt>
                <c:pt idx="181">
                  <c:v>-8.5000000000000006E-2</c:v>
                </c:pt>
                <c:pt idx="182">
                  <c:v>-8.6999999999999994E-2</c:v>
                </c:pt>
                <c:pt idx="183">
                  <c:v>-8.5000000000000006E-2</c:v>
                </c:pt>
                <c:pt idx="184">
                  <c:v>-8.4000000000000005E-2</c:v>
                </c:pt>
                <c:pt idx="185">
                  <c:v>-8.2000000000000003E-2</c:v>
                </c:pt>
                <c:pt idx="186">
                  <c:v>-7.6999999999999999E-2</c:v>
                </c:pt>
                <c:pt idx="187">
                  <c:v>-7.2999999999999995E-2</c:v>
                </c:pt>
                <c:pt idx="188">
                  <c:v>-6.6000000000000003E-2</c:v>
                </c:pt>
                <c:pt idx="189">
                  <c:v>-0.06</c:v>
                </c:pt>
                <c:pt idx="190">
                  <c:v>-5.1999999999999998E-2</c:v>
                </c:pt>
                <c:pt idx="191">
                  <c:v>-4.3999999999999997E-2</c:v>
                </c:pt>
                <c:pt idx="192">
                  <c:v>-3.5000000000000003E-2</c:v>
                </c:pt>
                <c:pt idx="193">
                  <c:v>-2.7E-2</c:v>
                </c:pt>
                <c:pt idx="194">
                  <c:v>-1.7000000000000001E-2</c:v>
                </c:pt>
                <c:pt idx="195">
                  <c:v>-0.01</c:v>
                </c:pt>
                <c:pt idx="196">
                  <c:v>-2E-3</c:v>
                </c:pt>
                <c:pt idx="197">
                  <c:v>7.0000000000000001E-3</c:v>
                </c:pt>
                <c:pt idx="198">
                  <c:v>1.4999999999999999E-2</c:v>
                </c:pt>
                <c:pt idx="199">
                  <c:v>2.3E-2</c:v>
                </c:pt>
                <c:pt idx="200">
                  <c:v>0.03</c:v>
                </c:pt>
                <c:pt idx="201">
                  <c:v>3.6999999999999998E-2</c:v>
                </c:pt>
                <c:pt idx="202">
                  <c:v>4.2999999999999997E-2</c:v>
                </c:pt>
                <c:pt idx="203">
                  <c:v>4.9000000000000002E-2</c:v>
                </c:pt>
                <c:pt idx="204">
                  <c:v>5.2999999999999999E-2</c:v>
                </c:pt>
                <c:pt idx="205">
                  <c:v>5.6000000000000001E-2</c:v>
                </c:pt>
                <c:pt idx="206">
                  <c:v>5.7000000000000002E-2</c:v>
                </c:pt>
                <c:pt idx="207">
                  <c:v>6.0999999999999999E-2</c:v>
                </c:pt>
                <c:pt idx="208">
                  <c:v>6.0999999999999999E-2</c:v>
                </c:pt>
                <c:pt idx="209">
                  <c:v>6.0999999999999999E-2</c:v>
                </c:pt>
                <c:pt idx="210">
                  <c:v>5.8000000000000003E-2</c:v>
                </c:pt>
                <c:pt idx="211">
                  <c:v>5.6000000000000001E-2</c:v>
                </c:pt>
                <c:pt idx="212">
                  <c:v>5.3999999999999999E-2</c:v>
                </c:pt>
                <c:pt idx="213">
                  <c:v>0.05</c:v>
                </c:pt>
                <c:pt idx="214">
                  <c:v>4.3999999999999997E-2</c:v>
                </c:pt>
                <c:pt idx="215">
                  <c:v>4.2000000000000003E-2</c:v>
                </c:pt>
                <c:pt idx="216">
                  <c:v>3.5000000000000003E-2</c:v>
                </c:pt>
                <c:pt idx="217">
                  <c:v>0.03</c:v>
                </c:pt>
                <c:pt idx="218">
                  <c:v>2.4E-2</c:v>
                </c:pt>
                <c:pt idx="219">
                  <c:v>1.9E-2</c:v>
                </c:pt>
                <c:pt idx="220">
                  <c:v>1.2999999999999999E-2</c:v>
                </c:pt>
                <c:pt idx="221">
                  <c:v>7.0000000000000001E-3</c:v>
                </c:pt>
                <c:pt idx="222" formatCode="0.00E+00">
                  <c:v>3.613E-4</c:v>
                </c:pt>
                <c:pt idx="223">
                  <c:v>-5.0000000000000001E-3</c:v>
                </c:pt>
                <c:pt idx="224">
                  <c:v>-1.0999999999999999E-2</c:v>
                </c:pt>
                <c:pt idx="225">
                  <c:v>-1.4999999999999999E-2</c:v>
                </c:pt>
                <c:pt idx="226">
                  <c:v>-2.1000000000000001E-2</c:v>
                </c:pt>
                <c:pt idx="227">
                  <c:v>-2.5999999999999999E-2</c:v>
                </c:pt>
                <c:pt idx="228">
                  <c:v>-0.03</c:v>
                </c:pt>
                <c:pt idx="229">
                  <c:v>-3.4000000000000002E-2</c:v>
                </c:pt>
                <c:pt idx="230">
                  <c:v>-3.6999999999999998E-2</c:v>
                </c:pt>
                <c:pt idx="231">
                  <c:v>-3.6999999999999998E-2</c:v>
                </c:pt>
                <c:pt idx="232">
                  <c:v>-3.9E-2</c:v>
                </c:pt>
                <c:pt idx="233">
                  <c:v>-4.1000000000000002E-2</c:v>
                </c:pt>
                <c:pt idx="234">
                  <c:v>-4.2000000000000003E-2</c:v>
                </c:pt>
                <c:pt idx="235">
                  <c:v>-4.2000000000000003E-2</c:v>
                </c:pt>
                <c:pt idx="236">
                  <c:v>-4.1000000000000002E-2</c:v>
                </c:pt>
                <c:pt idx="237">
                  <c:v>-3.9E-2</c:v>
                </c:pt>
                <c:pt idx="238">
                  <c:v>-3.6999999999999998E-2</c:v>
                </c:pt>
                <c:pt idx="239">
                  <c:v>-3.5000000000000003E-2</c:v>
                </c:pt>
                <c:pt idx="240">
                  <c:v>-3.4000000000000002E-2</c:v>
                </c:pt>
                <c:pt idx="241">
                  <c:v>-2.9000000000000001E-2</c:v>
                </c:pt>
                <c:pt idx="242">
                  <c:v>-2.5999999999999999E-2</c:v>
                </c:pt>
                <c:pt idx="243">
                  <c:v>-2.1999999999999999E-2</c:v>
                </c:pt>
                <c:pt idx="244">
                  <c:v>-1.7000000000000001E-2</c:v>
                </c:pt>
                <c:pt idx="245">
                  <c:v>-1.2999999999999999E-2</c:v>
                </c:pt>
                <c:pt idx="246">
                  <c:v>-0.01</c:v>
                </c:pt>
                <c:pt idx="247">
                  <c:v>-4.0000000000000001E-3</c:v>
                </c:pt>
                <c:pt idx="248">
                  <c:v>-2E-3</c:v>
                </c:pt>
                <c:pt idx="249">
                  <c:v>4.0000000000000001E-3</c:v>
                </c:pt>
                <c:pt idx="250">
                  <c:v>7.0000000000000001E-3</c:v>
                </c:pt>
                <c:pt idx="251">
                  <c:v>1.0999999999999999E-2</c:v>
                </c:pt>
                <c:pt idx="252">
                  <c:v>1.4E-2</c:v>
                </c:pt>
                <c:pt idx="253">
                  <c:v>1.7999999999999999E-2</c:v>
                </c:pt>
                <c:pt idx="254">
                  <c:v>2.1999999999999999E-2</c:v>
                </c:pt>
                <c:pt idx="255">
                  <c:v>2.3E-2</c:v>
                </c:pt>
                <c:pt idx="256">
                  <c:v>2.5999999999999999E-2</c:v>
                </c:pt>
                <c:pt idx="257">
                  <c:v>2.7E-2</c:v>
                </c:pt>
                <c:pt idx="258">
                  <c:v>2.7E-2</c:v>
                </c:pt>
                <c:pt idx="259">
                  <c:v>2.8000000000000001E-2</c:v>
                </c:pt>
                <c:pt idx="260">
                  <c:v>2.8000000000000001E-2</c:v>
                </c:pt>
                <c:pt idx="261">
                  <c:v>2.8000000000000001E-2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2.7E-2</c:v>
                </c:pt>
                <c:pt idx="265">
                  <c:v>2.5999999999999999E-2</c:v>
                </c:pt>
                <c:pt idx="266">
                  <c:v>2.3E-2</c:v>
                </c:pt>
                <c:pt idx="267">
                  <c:v>2.1999999999999999E-2</c:v>
                </c:pt>
                <c:pt idx="268">
                  <c:v>1.9E-2</c:v>
                </c:pt>
                <c:pt idx="269">
                  <c:v>1.6E-2</c:v>
                </c:pt>
                <c:pt idx="270">
                  <c:v>1.4999999999999999E-2</c:v>
                </c:pt>
                <c:pt idx="271">
                  <c:v>0.01</c:v>
                </c:pt>
                <c:pt idx="272">
                  <c:v>6.0000000000000001E-3</c:v>
                </c:pt>
                <c:pt idx="273">
                  <c:v>4.0000000000000001E-3</c:v>
                </c:pt>
                <c:pt idx="274">
                  <c:v>1E-3</c:v>
                </c:pt>
                <c:pt idx="275">
                  <c:v>-2E-3</c:v>
                </c:pt>
                <c:pt idx="276">
                  <c:v>-3.0000000000000001E-3</c:v>
                </c:pt>
                <c:pt idx="277">
                  <c:v>-6.0000000000000001E-3</c:v>
                </c:pt>
                <c:pt idx="278">
                  <c:v>-0.01</c:v>
                </c:pt>
                <c:pt idx="279">
                  <c:v>-1.2999999999999999E-2</c:v>
                </c:pt>
                <c:pt idx="280">
                  <c:v>-1.4999999999999999E-2</c:v>
                </c:pt>
                <c:pt idx="281">
                  <c:v>-1.6E-2</c:v>
                </c:pt>
                <c:pt idx="282">
                  <c:v>-1.7999999999999999E-2</c:v>
                </c:pt>
                <c:pt idx="283">
                  <c:v>-0.02</c:v>
                </c:pt>
                <c:pt idx="284">
                  <c:v>-0.02</c:v>
                </c:pt>
                <c:pt idx="285">
                  <c:v>-0.02</c:v>
                </c:pt>
                <c:pt idx="286">
                  <c:v>-0.02</c:v>
                </c:pt>
                <c:pt idx="287">
                  <c:v>-0.02</c:v>
                </c:pt>
                <c:pt idx="288">
                  <c:v>-0.02</c:v>
                </c:pt>
                <c:pt idx="289">
                  <c:v>-1.9E-2</c:v>
                </c:pt>
                <c:pt idx="290">
                  <c:v>-1.7999999999999999E-2</c:v>
                </c:pt>
                <c:pt idx="291">
                  <c:v>-1.7000000000000001E-2</c:v>
                </c:pt>
                <c:pt idx="292">
                  <c:v>-1.4999999999999999E-2</c:v>
                </c:pt>
                <c:pt idx="293">
                  <c:v>-1.4999999999999999E-2</c:v>
                </c:pt>
                <c:pt idx="294">
                  <c:v>-1.4E-2</c:v>
                </c:pt>
                <c:pt idx="295">
                  <c:v>-1.0999999999999999E-2</c:v>
                </c:pt>
                <c:pt idx="296">
                  <c:v>-8.0000000000000002E-3</c:v>
                </c:pt>
                <c:pt idx="297">
                  <c:v>-7.0000000000000001E-3</c:v>
                </c:pt>
                <c:pt idx="298">
                  <c:v>-5.0000000000000001E-3</c:v>
                </c:pt>
                <c:pt idx="299">
                  <c:v>-3.0000000000000001E-3</c:v>
                </c:pt>
                <c:pt idx="300">
                  <c:v>-2E-3</c:v>
                </c:pt>
                <c:pt idx="301">
                  <c:v>2E-3</c:v>
                </c:pt>
                <c:pt idx="302">
                  <c:v>3.0000000000000001E-3</c:v>
                </c:pt>
                <c:pt idx="303">
                  <c:v>5.0000000000000001E-3</c:v>
                </c:pt>
                <c:pt idx="304">
                  <c:v>7.0000000000000001E-3</c:v>
                </c:pt>
                <c:pt idx="305">
                  <c:v>8.0000000000000002E-3</c:v>
                </c:pt>
                <c:pt idx="306">
                  <c:v>0.01</c:v>
                </c:pt>
                <c:pt idx="307">
                  <c:v>0.01</c:v>
                </c:pt>
                <c:pt idx="308">
                  <c:v>1.2E-2</c:v>
                </c:pt>
                <c:pt idx="309">
                  <c:v>1.2999999999999999E-2</c:v>
                </c:pt>
                <c:pt idx="310">
                  <c:v>1.2999999999999999E-2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C0-4758-AB7E-346FE51AF0ED}"/>
            </c:ext>
          </c:extLst>
        </c:ser>
        <c:ser>
          <c:idx val="1"/>
          <c:order val="1"/>
          <c:tx>
            <c:v>V theory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'LC oscillation expt'!$E$10:$E$310</c:f>
              <c:numCache>
                <c:formatCode>General</c:formatCode>
                <c:ptCount val="301"/>
                <c:pt idx="0">
                  <c:v>0</c:v>
                </c:pt>
                <c:pt idx="1">
                  <c:v>5.169041790760557E-6</c:v>
                </c:pt>
                <c:pt idx="2">
                  <c:v>1.0338083581521114E-5</c:v>
                </c:pt>
                <c:pt idx="3">
                  <c:v>1.5507125372281671E-5</c:v>
                </c:pt>
                <c:pt idx="4">
                  <c:v>2.0676167163042228E-5</c:v>
                </c:pt>
                <c:pt idx="5">
                  <c:v>2.5845208953802785E-5</c:v>
                </c:pt>
                <c:pt idx="6">
                  <c:v>3.1014250744563342E-5</c:v>
                </c:pt>
                <c:pt idx="7">
                  <c:v>3.6183292535323902E-5</c:v>
                </c:pt>
                <c:pt idx="8">
                  <c:v>4.1352334326084456E-5</c:v>
                </c:pt>
                <c:pt idx="9">
                  <c:v>4.6521376116845009E-5</c:v>
                </c:pt>
                <c:pt idx="10">
                  <c:v>5.169041790760557E-5</c:v>
                </c:pt>
                <c:pt idx="11">
                  <c:v>5.685945969836613E-5</c:v>
                </c:pt>
                <c:pt idx="12">
                  <c:v>6.2028501489126684E-5</c:v>
                </c:pt>
                <c:pt idx="13">
                  <c:v>6.7197543279887237E-5</c:v>
                </c:pt>
                <c:pt idx="14">
                  <c:v>7.2366585070647804E-5</c:v>
                </c:pt>
                <c:pt idx="15">
                  <c:v>7.7535626861408358E-5</c:v>
                </c:pt>
                <c:pt idx="16">
                  <c:v>8.2704668652168912E-5</c:v>
                </c:pt>
                <c:pt idx="17">
                  <c:v>8.7873710442929465E-5</c:v>
                </c:pt>
                <c:pt idx="18">
                  <c:v>9.3042752233690019E-5</c:v>
                </c:pt>
                <c:pt idx="19">
                  <c:v>9.8211794024450586E-5</c:v>
                </c:pt>
                <c:pt idx="20">
                  <c:v>1.0338083581521114E-4</c:v>
                </c:pt>
                <c:pt idx="21">
                  <c:v>1.0854987760597169E-4</c:v>
                </c:pt>
                <c:pt idx="22">
                  <c:v>1.1371891939673226E-4</c:v>
                </c:pt>
                <c:pt idx="23">
                  <c:v>1.1888796118749281E-4</c:v>
                </c:pt>
                <c:pt idx="24">
                  <c:v>1.2405700297825337E-4</c:v>
                </c:pt>
                <c:pt idx="25">
                  <c:v>1.2922604476901393E-4</c:v>
                </c:pt>
                <c:pt idx="26">
                  <c:v>1.3439508655977447E-4</c:v>
                </c:pt>
                <c:pt idx="27">
                  <c:v>1.3956412835053504E-4</c:v>
                </c:pt>
                <c:pt idx="28">
                  <c:v>1.4473317014129561E-4</c:v>
                </c:pt>
                <c:pt idx="29">
                  <c:v>1.4990221193205615E-4</c:v>
                </c:pt>
                <c:pt idx="30">
                  <c:v>1.5507125372281672E-4</c:v>
                </c:pt>
                <c:pt idx="31">
                  <c:v>1.6024029551357726E-4</c:v>
                </c:pt>
                <c:pt idx="32">
                  <c:v>1.6540933730433782E-4</c:v>
                </c:pt>
                <c:pt idx="33">
                  <c:v>1.7057837909509839E-4</c:v>
                </c:pt>
                <c:pt idx="34">
                  <c:v>1.7574742088585893E-4</c:v>
                </c:pt>
                <c:pt idx="35">
                  <c:v>1.809164626766195E-4</c:v>
                </c:pt>
                <c:pt idx="36">
                  <c:v>1.8608550446738004E-4</c:v>
                </c:pt>
                <c:pt idx="37">
                  <c:v>1.912545462581406E-4</c:v>
                </c:pt>
                <c:pt idx="38">
                  <c:v>1.9642358804890117E-4</c:v>
                </c:pt>
                <c:pt idx="39">
                  <c:v>2.0159262983966171E-4</c:v>
                </c:pt>
                <c:pt idx="40">
                  <c:v>2.0676167163042228E-4</c:v>
                </c:pt>
                <c:pt idx="41">
                  <c:v>2.1193071342118285E-4</c:v>
                </c:pt>
                <c:pt idx="42">
                  <c:v>2.1709975521194339E-4</c:v>
                </c:pt>
                <c:pt idx="43">
                  <c:v>2.2226879700270395E-4</c:v>
                </c:pt>
                <c:pt idx="44">
                  <c:v>2.2743783879346452E-4</c:v>
                </c:pt>
                <c:pt idx="45">
                  <c:v>2.3260688058422506E-4</c:v>
                </c:pt>
                <c:pt idx="46">
                  <c:v>2.3777592237498563E-4</c:v>
                </c:pt>
                <c:pt idx="47">
                  <c:v>2.4294496416574617E-4</c:v>
                </c:pt>
                <c:pt idx="48">
                  <c:v>2.4811400595650673E-4</c:v>
                </c:pt>
                <c:pt idx="49">
                  <c:v>2.5328304774726727E-4</c:v>
                </c:pt>
                <c:pt idx="50">
                  <c:v>2.5845208953802787E-4</c:v>
                </c:pt>
                <c:pt idx="51">
                  <c:v>2.6362113132878841E-4</c:v>
                </c:pt>
                <c:pt idx="52">
                  <c:v>2.6879017311954895E-4</c:v>
                </c:pt>
                <c:pt idx="53">
                  <c:v>2.7395921491030954E-4</c:v>
                </c:pt>
                <c:pt idx="54">
                  <c:v>2.7912825670107008E-4</c:v>
                </c:pt>
                <c:pt idx="55">
                  <c:v>2.8429729849183062E-4</c:v>
                </c:pt>
                <c:pt idx="56">
                  <c:v>2.8946634028259122E-4</c:v>
                </c:pt>
                <c:pt idx="57">
                  <c:v>2.9463538207335176E-4</c:v>
                </c:pt>
                <c:pt idx="58">
                  <c:v>2.998044238641123E-4</c:v>
                </c:pt>
                <c:pt idx="59">
                  <c:v>3.0497346565487284E-4</c:v>
                </c:pt>
                <c:pt idx="60">
                  <c:v>3.1014250744563343E-4</c:v>
                </c:pt>
                <c:pt idx="61">
                  <c:v>3.1531154923639397E-4</c:v>
                </c:pt>
                <c:pt idx="62">
                  <c:v>3.2048059102715451E-4</c:v>
                </c:pt>
                <c:pt idx="63">
                  <c:v>3.2564963281791511E-4</c:v>
                </c:pt>
                <c:pt idx="64">
                  <c:v>3.3081867460867565E-4</c:v>
                </c:pt>
                <c:pt idx="65">
                  <c:v>3.3598771639943619E-4</c:v>
                </c:pt>
                <c:pt idx="66">
                  <c:v>3.4115675819019678E-4</c:v>
                </c:pt>
                <c:pt idx="67">
                  <c:v>3.4632579998095732E-4</c:v>
                </c:pt>
                <c:pt idx="68">
                  <c:v>3.5149484177171786E-4</c:v>
                </c:pt>
                <c:pt idx="69">
                  <c:v>3.5666388356247846E-4</c:v>
                </c:pt>
                <c:pt idx="70">
                  <c:v>3.61832925353239E-4</c:v>
                </c:pt>
                <c:pt idx="71">
                  <c:v>3.6700196714399954E-4</c:v>
                </c:pt>
                <c:pt idx="72">
                  <c:v>3.7217100893476008E-4</c:v>
                </c:pt>
                <c:pt idx="73">
                  <c:v>3.7734005072552067E-4</c:v>
                </c:pt>
                <c:pt idx="74">
                  <c:v>3.8250909251628121E-4</c:v>
                </c:pt>
                <c:pt idx="75">
                  <c:v>3.8767813430704175E-4</c:v>
                </c:pt>
                <c:pt idx="76">
                  <c:v>3.9284717609780234E-4</c:v>
                </c:pt>
                <c:pt idx="77">
                  <c:v>3.9801621788856288E-4</c:v>
                </c:pt>
                <c:pt idx="78">
                  <c:v>4.0318525967932342E-4</c:v>
                </c:pt>
                <c:pt idx="79">
                  <c:v>4.0835430147008402E-4</c:v>
                </c:pt>
                <c:pt idx="80">
                  <c:v>4.1352334326084456E-4</c:v>
                </c:pt>
                <c:pt idx="81">
                  <c:v>4.186923850516051E-4</c:v>
                </c:pt>
                <c:pt idx="82">
                  <c:v>4.2386142684236569E-4</c:v>
                </c:pt>
                <c:pt idx="83">
                  <c:v>4.2903046863312623E-4</c:v>
                </c:pt>
                <c:pt idx="84">
                  <c:v>4.3419951042388677E-4</c:v>
                </c:pt>
                <c:pt idx="85">
                  <c:v>4.3936855221464737E-4</c:v>
                </c:pt>
                <c:pt idx="86">
                  <c:v>4.4453759400540791E-4</c:v>
                </c:pt>
                <c:pt idx="87">
                  <c:v>4.4970663579616845E-4</c:v>
                </c:pt>
                <c:pt idx="88">
                  <c:v>4.5487567758692904E-4</c:v>
                </c:pt>
                <c:pt idx="89">
                  <c:v>4.6004471937768958E-4</c:v>
                </c:pt>
                <c:pt idx="90">
                  <c:v>4.6521376116845012E-4</c:v>
                </c:pt>
                <c:pt idx="91">
                  <c:v>4.7038280295921066E-4</c:v>
                </c:pt>
                <c:pt idx="92">
                  <c:v>4.7555184474997126E-4</c:v>
                </c:pt>
                <c:pt idx="93">
                  <c:v>4.807208865407318E-4</c:v>
                </c:pt>
                <c:pt idx="94">
                  <c:v>4.8588992833149234E-4</c:v>
                </c:pt>
                <c:pt idx="95">
                  <c:v>4.9105897012225288E-4</c:v>
                </c:pt>
                <c:pt idx="96">
                  <c:v>4.9622801191301347E-4</c:v>
                </c:pt>
                <c:pt idx="97">
                  <c:v>5.0139705370377406E-4</c:v>
                </c:pt>
                <c:pt idx="98">
                  <c:v>5.0656609549453455E-4</c:v>
                </c:pt>
                <c:pt idx="99">
                  <c:v>5.1173513728529514E-4</c:v>
                </c:pt>
                <c:pt idx="100">
                  <c:v>5.1690417907605574E-4</c:v>
                </c:pt>
                <c:pt idx="101">
                  <c:v>5.2207322086681622E-4</c:v>
                </c:pt>
                <c:pt idx="102">
                  <c:v>5.2724226265757682E-4</c:v>
                </c:pt>
                <c:pt idx="103">
                  <c:v>5.3241130444833741E-4</c:v>
                </c:pt>
                <c:pt idx="104">
                  <c:v>5.375803462390979E-4</c:v>
                </c:pt>
                <c:pt idx="105">
                  <c:v>5.4274938802985849E-4</c:v>
                </c:pt>
                <c:pt idx="106">
                  <c:v>5.4791842982061909E-4</c:v>
                </c:pt>
                <c:pt idx="107">
                  <c:v>5.5308747161137957E-4</c:v>
                </c:pt>
                <c:pt idx="108">
                  <c:v>5.5825651340214017E-4</c:v>
                </c:pt>
                <c:pt idx="109">
                  <c:v>5.6342555519290076E-4</c:v>
                </c:pt>
                <c:pt idx="110">
                  <c:v>5.6859459698366125E-4</c:v>
                </c:pt>
                <c:pt idx="111">
                  <c:v>5.7376363877442184E-4</c:v>
                </c:pt>
                <c:pt idx="112">
                  <c:v>5.7893268056518244E-4</c:v>
                </c:pt>
                <c:pt idx="113">
                  <c:v>5.8410172235594292E-4</c:v>
                </c:pt>
                <c:pt idx="114">
                  <c:v>5.8927076414670352E-4</c:v>
                </c:pt>
                <c:pt idx="115">
                  <c:v>5.94439805937464E-4</c:v>
                </c:pt>
                <c:pt idx="116">
                  <c:v>5.996088477282246E-4</c:v>
                </c:pt>
                <c:pt idx="117">
                  <c:v>6.0477788951898519E-4</c:v>
                </c:pt>
                <c:pt idx="118">
                  <c:v>6.0994693130974568E-4</c:v>
                </c:pt>
                <c:pt idx="119">
                  <c:v>6.1511597310050627E-4</c:v>
                </c:pt>
                <c:pt idx="120">
                  <c:v>6.2028501489126686E-4</c:v>
                </c:pt>
                <c:pt idx="121">
                  <c:v>6.2545405668202735E-4</c:v>
                </c:pt>
                <c:pt idx="122">
                  <c:v>6.3062309847278794E-4</c:v>
                </c:pt>
                <c:pt idx="123">
                  <c:v>6.3579214026354854E-4</c:v>
                </c:pt>
                <c:pt idx="124">
                  <c:v>6.4096118205430902E-4</c:v>
                </c:pt>
                <c:pt idx="125">
                  <c:v>6.4613022384506962E-4</c:v>
                </c:pt>
                <c:pt idx="126">
                  <c:v>6.5129926563583021E-4</c:v>
                </c:pt>
                <c:pt idx="127">
                  <c:v>6.564683074265907E-4</c:v>
                </c:pt>
                <c:pt idx="128">
                  <c:v>6.6163734921735129E-4</c:v>
                </c:pt>
                <c:pt idx="129">
                  <c:v>6.6680639100811189E-4</c:v>
                </c:pt>
                <c:pt idx="130">
                  <c:v>6.7197543279887237E-4</c:v>
                </c:pt>
                <c:pt idx="131">
                  <c:v>6.7714447458963297E-4</c:v>
                </c:pt>
                <c:pt idx="132">
                  <c:v>6.8231351638039356E-4</c:v>
                </c:pt>
                <c:pt idx="133">
                  <c:v>6.8748255817115405E-4</c:v>
                </c:pt>
                <c:pt idx="134">
                  <c:v>6.9265159996191464E-4</c:v>
                </c:pt>
                <c:pt idx="135">
                  <c:v>6.9782064175267524E-4</c:v>
                </c:pt>
                <c:pt idx="136">
                  <c:v>7.0298968354343572E-4</c:v>
                </c:pt>
                <c:pt idx="137">
                  <c:v>7.0815872533419632E-4</c:v>
                </c:pt>
                <c:pt idx="138">
                  <c:v>7.1332776712495691E-4</c:v>
                </c:pt>
                <c:pt idx="139">
                  <c:v>7.184968089157174E-4</c:v>
                </c:pt>
                <c:pt idx="140">
                  <c:v>7.2366585070647799E-4</c:v>
                </c:pt>
                <c:pt idx="141">
                  <c:v>7.2883489249723858E-4</c:v>
                </c:pt>
                <c:pt idx="142">
                  <c:v>7.3400393428799907E-4</c:v>
                </c:pt>
                <c:pt idx="143">
                  <c:v>7.3917297607875966E-4</c:v>
                </c:pt>
                <c:pt idx="144">
                  <c:v>7.4434201786952015E-4</c:v>
                </c:pt>
                <c:pt idx="145">
                  <c:v>7.4951105966028074E-4</c:v>
                </c:pt>
                <c:pt idx="146">
                  <c:v>7.5468010145104134E-4</c:v>
                </c:pt>
                <c:pt idx="147">
                  <c:v>7.5984914324180182E-4</c:v>
                </c:pt>
                <c:pt idx="148">
                  <c:v>7.6501818503256242E-4</c:v>
                </c:pt>
                <c:pt idx="149">
                  <c:v>7.7018722682332301E-4</c:v>
                </c:pt>
                <c:pt idx="150">
                  <c:v>7.753562686140835E-4</c:v>
                </c:pt>
                <c:pt idx="151">
                  <c:v>7.8052531040484409E-4</c:v>
                </c:pt>
                <c:pt idx="152">
                  <c:v>7.8569435219560469E-4</c:v>
                </c:pt>
                <c:pt idx="153">
                  <c:v>7.9086339398636517E-4</c:v>
                </c:pt>
                <c:pt idx="154">
                  <c:v>7.9603243577712577E-4</c:v>
                </c:pt>
                <c:pt idx="155">
                  <c:v>8.0120147756788636E-4</c:v>
                </c:pt>
                <c:pt idx="156">
                  <c:v>8.0637051935864685E-4</c:v>
                </c:pt>
                <c:pt idx="157">
                  <c:v>8.1153956114940744E-4</c:v>
                </c:pt>
                <c:pt idx="158">
                  <c:v>8.1670860294016804E-4</c:v>
                </c:pt>
                <c:pt idx="159">
                  <c:v>8.2187764473092852E-4</c:v>
                </c:pt>
                <c:pt idx="160">
                  <c:v>8.2704668652168912E-4</c:v>
                </c:pt>
                <c:pt idx="161">
                  <c:v>8.3221572831244971E-4</c:v>
                </c:pt>
                <c:pt idx="162">
                  <c:v>8.373847701032102E-4</c:v>
                </c:pt>
                <c:pt idx="163">
                  <c:v>8.4255381189397079E-4</c:v>
                </c:pt>
                <c:pt idx="164">
                  <c:v>8.4772285368473138E-4</c:v>
                </c:pt>
                <c:pt idx="165">
                  <c:v>8.5289189547549187E-4</c:v>
                </c:pt>
                <c:pt idx="166">
                  <c:v>8.5806093726625246E-4</c:v>
                </c:pt>
                <c:pt idx="167">
                  <c:v>8.6322997905701306E-4</c:v>
                </c:pt>
                <c:pt idx="168">
                  <c:v>8.6839902084777354E-4</c:v>
                </c:pt>
                <c:pt idx="169">
                  <c:v>8.7356806263853414E-4</c:v>
                </c:pt>
                <c:pt idx="170">
                  <c:v>8.7873710442929473E-4</c:v>
                </c:pt>
                <c:pt idx="171">
                  <c:v>8.8390614622005522E-4</c:v>
                </c:pt>
                <c:pt idx="172">
                  <c:v>8.8907518801081581E-4</c:v>
                </c:pt>
                <c:pt idx="173">
                  <c:v>8.9424422980157641E-4</c:v>
                </c:pt>
                <c:pt idx="174">
                  <c:v>8.9941327159233689E-4</c:v>
                </c:pt>
                <c:pt idx="175">
                  <c:v>9.0458231338309749E-4</c:v>
                </c:pt>
                <c:pt idx="176">
                  <c:v>9.0975135517385808E-4</c:v>
                </c:pt>
                <c:pt idx="177">
                  <c:v>9.1492039696461857E-4</c:v>
                </c:pt>
                <c:pt idx="178">
                  <c:v>9.2008943875537916E-4</c:v>
                </c:pt>
                <c:pt idx="179">
                  <c:v>9.2525848054613965E-4</c:v>
                </c:pt>
                <c:pt idx="180">
                  <c:v>9.3042752233690024E-4</c:v>
                </c:pt>
                <c:pt idx="181">
                  <c:v>9.3559656412766084E-4</c:v>
                </c:pt>
                <c:pt idx="182">
                  <c:v>9.4076560591842132E-4</c:v>
                </c:pt>
                <c:pt idx="183">
                  <c:v>9.4593464770918192E-4</c:v>
                </c:pt>
                <c:pt idx="184">
                  <c:v>9.5110368949994251E-4</c:v>
                </c:pt>
                <c:pt idx="185">
                  <c:v>9.56272731290703E-4</c:v>
                </c:pt>
                <c:pt idx="186">
                  <c:v>9.6144177308146359E-4</c:v>
                </c:pt>
                <c:pt idx="187">
                  <c:v>9.6661081487222418E-4</c:v>
                </c:pt>
                <c:pt idx="188">
                  <c:v>9.7177985666298467E-4</c:v>
                </c:pt>
                <c:pt idx="189">
                  <c:v>9.7694889845374526E-4</c:v>
                </c:pt>
                <c:pt idx="190">
                  <c:v>9.8211794024450575E-4</c:v>
                </c:pt>
                <c:pt idx="191">
                  <c:v>9.8728698203526645E-4</c:v>
                </c:pt>
                <c:pt idx="192">
                  <c:v>9.9245602382602694E-4</c:v>
                </c:pt>
                <c:pt idx="193">
                  <c:v>9.9762506561678743E-4</c:v>
                </c:pt>
                <c:pt idx="194">
                  <c:v>1.0027941074075481E-3</c:v>
                </c:pt>
                <c:pt idx="195">
                  <c:v>1.0079631491983086E-3</c:v>
                </c:pt>
                <c:pt idx="196">
                  <c:v>1.0131321909890691E-3</c:v>
                </c:pt>
                <c:pt idx="197">
                  <c:v>1.0183012327798298E-3</c:v>
                </c:pt>
                <c:pt idx="198">
                  <c:v>1.0234702745705903E-3</c:v>
                </c:pt>
                <c:pt idx="199">
                  <c:v>1.0286393163613508E-3</c:v>
                </c:pt>
                <c:pt idx="200">
                  <c:v>1.0338083581521115E-3</c:v>
                </c:pt>
                <c:pt idx="201">
                  <c:v>1.038977399942872E-3</c:v>
                </c:pt>
                <c:pt idx="202">
                  <c:v>1.0441464417336324E-3</c:v>
                </c:pt>
                <c:pt idx="203">
                  <c:v>1.0493154835243932E-3</c:v>
                </c:pt>
                <c:pt idx="204">
                  <c:v>1.0544845253151536E-3</c:v>
                </c:pt>
                <c:pt idx="205">
                  <c:v>1.0596535671059141E-3</c:v>
                </c:pt>
                <c:pt idx="206">
                  <c:v>1.0648226088966748E-3</c:v>
                </c:pt>
                <c:pt idx="207">
                  <c:v>1.0699916506874353E-3</c:v>
                </c:pt>
                <c:pt idx="208">
                  <c:v>1.0751606924781958E-3</c:v>
                </c:pt>
                <c:pt idx="209">
                  <c:v>1.0803297342689565E-3</c:v>
                </c:pt>
                <c:pt idx="210">
                  <c:v>1.085498776059717E-3</c:v>
                </c:pt>
                <c:pt idx="211">
                  <c:v>1.0906678178504775E-3</c:v>
                </c:pt>
                <c:pt idx="212">
                  <c:v>1.0958368596412382E-3</c:v>
                </c:pt>
                <c:pt idx="213">
                  <c:v>1.1010059014319987E-3</c:v>
                </c:pt>
                <c:pt idx="214">
                  <c:v>1.1061749432227591E-3</c:v>
                </c:pt>
                <c:pt idx="215">
                  <c:v>1.1113439850135198E-3</c:v>
                </c:pt>
                <c:pt idx="216">
                  <c:v>1.1165130268042803E-3</c:v>
                </c:pt>
                <c:pt idx="217">
                  <c:v>1.1216820685950408E-3</c:v>
                </c:pt>
                <c:pt idx="218">
                  <c:v>1.1268511103858015E-3</c:v>
                </c:pt>
                <c:pt idx="219">
                  <c:v>1.132020152176562E-3</c:v>
                </c:pt>
                <c:pt idx="220">
                  <c:v>1.1371891939673225E-3</c:v>
                </c:pt>
                <c:pt idx="221">
                  <c:v>1.1423582357580832E-3</c:v>
                </c:pt>
                <c:pt idx="222">
                  <c:v>1.1475272775488437E-3</c:v>
                </c:pt>
                <c:pt idx="223">
                  <c:v>1.1526963193396042E-3</c:v>
                </c:pt>
                <c:pt idx="224">
                  <c:v>1.1578653611303649E-3</c:v>
                </c:pt>
                <c:pt idx="225">
                  <c:v>1.1630344029211254E-3</c:v>
                </c:pt>
                <c:pt idx="226">
                  <c:v>1.1682034447118858E-3</c:v>
                </c:pt>
                <c:pt idx="227">
                  <c:v>1.1733724865026463E-3</c:v>
                </c:pt>
                <c:pt idx="228">
                  <c:v>1.178541528293407E-3</c:v>
                </c:pt>
                <c:pt idx="229">
                  <c:v>1.1837105700841675E-3</c:v>
                </c:pt>
                <c:pt idx="230">
                  <c:v>1.188879611874928E-3</c:v>
                </c:pt>
                <c:pt idx="231">
                  <c:v>1.1940486536656887E-3</c:v>
                </c:pt>
                <c:pt idx="232">
                  <c:v>1.1992176954564492E-3</c:v>
                </c:pt>
                <c:pt idx="233">
                  <c:v>1.2043867372472097E-3</c:v>
                </c:pt>
                <c:pt idx="234">
                  <c:v>1.2095557790379704E-3</c:v>
                </c:pt>
                <c:pt idx="235">
                  <c:v>1.2147248208287309E-3</c:v>
                </c:pt>
                <c:pt idx="236">
                  <c:v>1.2198938626194914E-3</c:v>
                </c:pt>
                <c:pt idx="237">
                  <c:v>1.2250629044102521E-3</c:v>
                </c:pt>
                <c:pt idx="238">
                  <c:v>1.2302319462010125E-3</c:v>
                </c:pt>
                <c:pt idx="239">
                  <c:v>1.235400987991773E-3</c:v>
                </c:pt>
                <c:pt idx="240">
                  <c:v>1.2405700297825337E-3</c:v>
                </c:pt>
                <c:pt idx="241">
                  <c:v>1.2457390715732942E-3</c:v>
                </c:pt>
                <c:pt idx="242">
                  <c:v>1.2509081133640547E-3</c:v>
                </c:pt>
                <c:pt idx="243">
                  <c:v>1.2560771551548154E-3</c:v>
                </c:pt>
                <c:pt idx="244">
                  <c:v>1.2612461969455759E-3</c:v>
                </c:pt>
                <c:pt idx="245">
                  <c:v>1.2664152387363364E-3</c:v>
                </c:pt>
                <c:pt idx="246">
                  <c:v>1.2715842805270971E-3</c:v>
                </c:pt>
                <c:pt idx="247">
                  <c:v>1.2767533223178576E-3</c:v>
                </c:pt>
                <c:pt idx="248">
                  <c:v>1.281922364108618E-3</c:v>
                </c:pt>
                <c:pt idx="249">
                  <c:v>1.2870914058993788E-3</c:v>
                </c:pt>
                <c:pt idx="250">
                  <c:v>1.2922604476901392E-3</c:v>
                </c:pt>
                <c:pt idx="251">
                  <c:v>1.2974294894808997E-3</c:v>
                </c:pt>
                <c:pt idx="252">
                  <c:v>1.3025985312716604E-3</c:v>
                </c:pt>
                <c:pt idx="253">
                  <c:v>1.3077675730624209E-3</c:v>
                </c:pt>
                <c:pt idx="254">
                  <c:v>1.3129366148531814E-3</c:v>
                </c:pt>
                <c:pt idx="255">
                  <c:v>1.3181056566439421E-3</c:v>
                </c:pt>
                <c:pt idx="256">
                  <c:v>1.3232746984347026E-3</c:v>
                </c:pt>
                <c:pt idx="257">
                  <c:v>1.3284437402254631E-3</c:v>
                </c:pt>
                <c:pt idx="258">
                  <c:v>1.3336127820162238E-3</c:v>
                </c:pt>
                <c:pt idx="259">
                  <c:v>1.3387818238069843E-3</c:v>
                </c:pt>
                <c:pt idx="260">
                  <c:v>1.3439508655977447E-3</c:v>
                </c:pt>
                <c:pt idx="261">
                  <c:v>1.3491199073885054E-3</c:v>
                </c:pt>
                <c:pt idx="262">
                  <c:v>1.3542889491792659E-3</c:v>
                </c:pt>
                <c:pt idx="263">
                  <c:v>1.3594579909700264E-3</c:v>
                </c:pt>
                <c:pt idx="264">
                  <c:v>1.3646270327607871E-3</c:v>
                </c:pt>
                <c:pt idx="265">
                  <c:v>1.3697960745515476E-3</c:v>
                </c:pt>
                <c:pt idx="266">
                  <c:v>1.3749651163423081E-3</c:v>
                </c:pt>
                <c:pt idx="267">
                  <c:v>1.3801341581330688E-3</c:v>
                </c:pt>
                <c:pt idx="268">
                  <c:v>1.3853031999238293E-3</c:v>
                </c:pt>
                <c:pt idx="269">
                  <c:v>1.3904722417145898E-3</c:v>
                </c:pt>
                <c:pt idx="270">
                  <c:v>1.3956412835053505E-3</c:v>
                </c:pt>
                <c:pt idx="271">
                  <c:v>1.400810325296111E-3</c:v>
                </c:pt>
                <c:pt idx="272">
                  <c:v>1.4059793670868714E-3</c:v>
                </c:pt>
                <c:pt idx="273">
                  <c:v>1.4111484088776321E-3</c:v>
                </c:pt>
                <c:pt idx="274">
                  <c:v>1.4163174506683926E-3</c:v>
                </c:pt>
                <c:pt idx="275">
                  <c:v>1.4214864924591531E-3</c:v>
                </c:pt>
                <c:pt idx="276">
                  <c:v>1.4266555342499138E-3</c:v>
                </c:pt>
                <c:pt idx="277">
                  <c:v>1.4318245760406743E-3</c:v>
                </c:pt>
                <c:pt idx="278">
                  <c:v>1.4369936178314348E-3</c:v>
                </c:pt>
                <c:pt idx="279">
                  <c:v>1.4421626596221955E-3</c:v>
                </c:pt>
                <c:pt idx="280">
                  <c:v>1.447331701412956E-3</c:v>
                </c:pt>
                <c:pt idx="281">
                  <c:v>1.4525007432037165E-3</c:v>
                </c:pt>
                <c:pt idx="282">
                  <c:v>1.4576697849944772E-3</c:v>
                </c:pt>
                <c:pt idx="283">
                  <c:v>1.4628388267852377E-3</c:v>
                </c:pt>
                <c:pt idx="284">
                  <c:v>1.4680078685759981E-3</c:v>
                </c:pt>
                <c:pt idx="285">
                  <c:v>1.4731769103667588E-3</c:v>
                </c:pt>
                <c:pt idx="286">
                  <c:v>1.4783459521575193E-3</c:v>
                </c:pt>
                <c:pt idx="287">
                  <c:v>1.4835149939482798E-3</c:v>
                </c:pt>
                <c:pt idx="288">
                  <c:v>1.4886840357390403E-3</c:v>
                </c:pt>
                <c:pt idx="289">
                  <c:v>1.493853077529801E-3</c:v>
                </c:pt>
                <c:pt idx="290">
                  <c:v>1.4990221193205615E-3</c:v>
                </c:pt>
                <c:pt idx="291">
                  <c:v>1.504191161111322E-3</c:v>
                </c:pt>
                <c:pt idx="292">
                  <c:v>1.5093602029020827E-3</c:v>
                </c:pt>
                <c:pt idx="293">
                  <c:v>1.5145292446928432E-3</c:v>
                </c:pt>
                <c:pt idx="294">
                  <c:v>1.5196982864836036E-3</c:v>
                </c:pt>
                <c:pt idx="295">
                  <c:v>1.5248673282743644E-3</c:v>
                </c:pt>
                <c:pt idx="296">
                  <c:v>1.5300363700651248E-3</c:v>
                </c:pt>
                <c:pt idx="297">
                  <c:v>1.5352054118558853E-3</c:v>
                </c:pt>
                <c:pt idx="298">
                  <c:v>1.540374453646646E-3</c:v>
                </c:pt>
                <c:pt idx="299">
                  <c:v>1.5455434954374065E-3</c:v>
                </c:pt>
                <c:pt idx="300">
                  <c:v>1.550712537228167E-3</c:v>
                </c:pt>
              </c:numCache>
            </c:numRef>
          </c:xVal>
          <c:yVal>
            <c:numRef>
              <c:f>'LC oscillation expt'!$H$10:$H$310</c:f>
              <c:numCache>
                <c:formatCode>General</c:formatCode>
                <c:ptCount val="301"/>
                <c:pt idx="0">
                  <c:v>1</c:v>
                </c:pt>
                <c:pt idx="1">
                  <c:v>0.99802802538072022</c:v>
                </c:pt>
                <c:pt idx="2">
                  <c:v>0.99211987889067921</c:v>
                </c:pt>
                <c:pt idx="3">
                  <c:v>0.98229886195972749</c:v>
                </c:pt>
                <c:pt idx="4">
                  <c:v>0.96860370818011188</c:v>
                </c:pt>
                <c:pt idx="5">
                  <c:v>0.95108843054315351</c:v>
                </c:pt>
                <c:pt idx="6">
                  <c:v>0.92982210841475166</c:v>
                </c:pt>
                <c:pt idx="7">
                  <c:v>0.90488861508987162</c:v>
                </c:pt>
                <c:pt idx="8">
                  <c:v>0.87638628700052679</c:v>
                </c:pt>
                <c:pt idx="9">
                  <c:v>0.84442753588188224</c:v>
                </c:pt>
                <c:pt idx="10">
                  <c:v>0.80913840542607762</c:v>
                </c:pt>
                <c:pt idx="11">
                  <c:v>0.7706580741723037</c:v>
                </c:pt>
                <c:pt idx="12">
                  <c:v>0.72913830659370815</c:v>
                </c:pt>
                <c:pt idx="13">
                  <c:v>0.6847428545460178</c:v>
                </c:pt>
                <c:pt idx="14">
                  <c:v>0.63764681143853164</c:v>
                </c:pt>
                <c:pt idx="15">
                  <c:v>0.5880359216746025</c:v>
                </c:pt>
                <c:pt idx="16">
                  <c:v>0.53610584808513917</c:v>
                </c:pt>
                <c:pt idx="17">
                  <c:v>0.48206140024433319</c:v>
                </c:pt>
                <c:pt idx="18">
                  <c:v>0.42611572671109471</c:v>
                </c:pt>
                <c:pt idx="19">
                  <c:v>0.36848947438195573</c:v>
                </c:pt>
                <c:pt idx="20">
                  <c:v>0.30940991827091086</c:v>
                </c:pt>
                <c:pt idx="21">
                  <c:v>0.24911006514829867</c:v>
                </c:pt>
                <c:pt idx="22">
                  <c:v>0.18782773457392732</c:v>
                </c:pt>
                <c:pt idx="23">
                  <c:v>0.12580462094880279</c:v>
                </c:pt>
                <c:pt idx="24">
                  <c:v>6.3285340284679942E-2</c:v>
                </c:pt>
                <c:pt idx="25">
                  <c:v>5.1646545092934358E-4</c:v>
                </c:pt>
                <c:pt idx="26">
                  <c:v>-6.2254446296343177E-2</c:v>
                </c:pt>
                <c:pt idx="27">
                  <c:v>-0.1247798296675483</c:v>
                </c:pt>
                <c:pt idx="28">
                  <c:v>-0.18681308772454852</c:v>
                </c:pt>
                <c:pt idx="29">
                  <c:v>-0.24810956444646456</c:v>
                </c:pt>
                <c:pt idx="30">
                  <c:v>-0.30842750964060267</c:v>
                </c:pt>
                <c:pt idx="31">
                  <c:v>-0.36752903239294293</c:v>
                </c:pt>
                <c:pt idx="32">
                  <c:v>-0.42518103929782852</c:v>
                </c:pt>
                <c:pt idx="33">
                  <c:v>-0.48115615376652554</c:v>
                </c:pt>
                <c:pt idx="34">
                  <c:v>-0.53523361278894688</c:v>
                </c:pt>
                <c:pt idx="35">
                  <c:v>-0.58720013761175782</c:v>
                </c:pt>
                <c:pt idx="36">
                  <c:v>-0.63685077489895281</c:v>
                </c:pt>
                <c:pt idx="37">
                  <c:v>-0.68398970505740919</c:v>
                </c:pt>
                <c:pt idx="38">
                  <c:v>-0.72843101453942172</c:v>
                </c:pt>
                <c:pt idx="39">
                  <c:v>-0.76999942907629848</c:v>
                </c:pt>
                <c:pt idx="40">
                  <c:v>-0.80853100495117847</c:v>
                </c:pt>
                <c:pt idx="41">
                  <c:v>-0.84387377558472965</c:v>
                </c:pt>
                <c:pt idx="42">
                  <c:v>-0.87588835088362293</c:v>
                </c:pt>
                <c:pt idx="43">
                  <c:v>-0.90444846698798576</c:v>
                </c:pt>
                <c:pt idx="44">
                  <c:v>-0.929441484249655</c:v>
                </c:pt>
                <c:pt idx="45">
                  <c:v>-0.95076883147723223</c:v>
                </c:pt>
                <c:pt idx="46">
                  <c:v>-0.9683463946958587</c:v>
                </c:pt>
                <c:pt idx="47">
                  <c:v>-0.98210484888846261</c:v>
                </c:pt>
                <c:pt idx="48">
                  <c:v>-0.99198993141010727</c:v>
                </c:pt>
                <c:pt idx="49">
                  <c:v>-0.99796265599710843</c:v>
                </c:pt>
                <c:pt idx="50">
                  <c:v>-0.99999946652687888</c:v>
                </c:pt>
                <c:pt idx="51">
                  <c:v>-0.99809232992208086</c:v>
                </c:pt>
                <c:pt idx="52">
                  <c:v>-0.99224876783267457</c:v>
                </c:pt>
                <c:pt idx="53">
                  <c:v>-0.98249182697091308</c:v>
                </c:pt>
                <c:pt idx="54">
                  <c:v>-0.96885998821627861</c:v>
                </c:pt>
                <c:pt idx="55">
                  <c:v>-0.95140701484884782</c:v>
                </c:pt>
                <c:pt idx="56">
                  <c:v>-0.93020174050964377</c:v>
                </c:pt>
                <c:pt idx="57">
                  <c:v>-0.90532779772425009</c:v>
                </c:pt>
                <c:pt idx="58">
                  <c:v>-0.87688328806037497</c:v>
                </c:pt>
                <c:pt idx="59">
                  <c:v>-0.8449803952202487</c:v>
                </c:pt>
                <c:pt idx="60">
                  <c:v>-0.8097449425937957</c:v>
                </c:pt>
                <c:pt idx="61">
                  <c:v>-0.77131589701757253</c:v>
                </c:pt>
                <c:pt idx="62">
                  <c:v>-0.72984482069661816</c:v>
                </c:pt>
                <c:pt idx="63">
                  <c:v>-0.68549527345081074</c:v>
                </c:pt>
                <c:pt idx="64">
                  <c:v>-0.6384421676432408</c:v>
                </c:pt>
                <c:pt idx="65">
                  <c:v>-0.58887107833473007</c:v>
                </c:pt>
                <c:pt idx="66">
                  <c:v>-0.53697751138521133</c:v>
                </c:pt>
                <c:pt idx="67">
                  <c:v>-0.48296613238854147</c:v>
                </c:pt>
                <c:pt idx="68">
                  <c:v>-0.42704995948178764</c:v>
                </c:pt>
                <c:pt idx="69">
                  <c:v>-0.36944952321250879</c:v>
                </c:pt>
                <c:pt idx="70">
                  <c:v>-0.31039199677746981</c:v>
                </c:pt>
                <c:pt idx="71">
                  <c:v>-0.25011030006308538</c:v>
                </c:pt>
                <c:pt idx="72">
                  <c:v>-0.18884218102121123</c:v>
                </c:pt>
                <c:pt idx="73">
                  <c:v>-0.12682927800329055</c:v>
                </c:pt>
                <c:pt idx="74">
                  <c:v>-6.4316166750961731E-2</c:v>
                </c:pt>
                <c:pt idx="75">
                  <c:v>-1.5493958017483815E-3</c:v>
                </c:pt>
                <c:pt idx="76">
                  <c:v>6.1223485885857493E-2</c:v>
                </c:pt>
                <c:pt idx="77">
                  <c:v>0.12375490525292189</c:v>
                </c:pt>
                <c:pt idx="78">
                  <c:v>0.18579824155564603</c:v>
                </c:pt>
                <c:pt idx="79">
                  <c:v>0.24710879902506111</c:v>
                </c:pt>
                <c:pt idx="80">
                  <c:v>0.30744477193471997</c:v>
                </c:pt>
                <c:pt idx="81">
                  <c:v>0.36656819827020776</c:v>
                </c:pt>
                <c:pt idx="82">
                  <c:v>0.42424589823924769</c:v>
                </c:pt>
                <c:pt idx="83">
                  <c:v>0.48025039392096491</c:v>
                </c:pt>
                <c:pt idx="84">
                  <c:v>0.53436080642725969</c:v>
                </c:pt>
                <c:pt idx="85">
                  <c:v>0.58636372703792972</c:v>
                </c:pt>
                <c:pt idx="86">
                  <c:v>0.63605405887382949</c:v>
                </c:pt>
                <c:pt idx="87">
                  <c:v>0.68323582578855124</c:v>
                </c:pt>
                <c:pt idx="88">
                  <c:v>0.72772294528839776</c:v>
                </c:pt>
                <c:pt idx="89">
                  <c:v>0.76933996243229164</c:v>
                </c:pt>
                <c:pt idx="90">
                  <c:v>0.80792274181715751</c:v>
                </c:pt>
                <c:pt idx="91">
                  <c:v>0.84331911491961853</c:v>
                </c:pt>
                <c:pt idx="92">
                  <c:v>0.87538948024092977</c:v>
                </c:pt>
                <c:pt idx="93">
                  <c:v>0.90400735388820175</c:v>
                </c:pt>
                <c:pt idx="94">
                  <c:v>0.92905986842045418</c:v>
                </c:pt>
                <c:pt idx="95">
                  <c:v>0.95044821799207357</c:v>
                </c:pt>
                <c:pt idx="96">
                  <c:v>0.96808804803805304</c:v>
                </c:pt>
                <c:pt idx="97">
                  <c:v>0.98190978796411421</c:v>
                </c:pt>
                <c:pt idx="98">
                  <c:v>0.99185892552960009</c:v>
                </c:pt>
                <c:pt idx="99">
                  <c:v>0.99789622184098514</c:v>
                </c:pt>
                <c:pt idx="100">
                  <c:v>0.99999786610807906</c:v>
                </c:pt>
                <c:pt idx="101">
                  <c:v>0.99815556955257501</c:v>
                </c:pt>
                <c:pt idx="102">
                  <c:v>0.99237659809857004</c:v>
                </c:pt>
                <c:pt idx="103">
                  <c:v>0.9826837437161301</c:v>
                </c:pt>
                <c:pt idx="104">
                  <c:v>0.96911523453091597</c:v>
                </c:pt>
                <c:pt idx="105">
                  <c:v>0.9517245840543973</c:v>
                </c:pt>
                <c:pt idx="106">
                  <c:v>0.93058038012927902</c:v>
                </c:pt>
                <c:pt idx="107">
                  <c:v>0.90576601442253146</c:v>
                </c:pt>
                <c:pt idx="108">
                  <c:v>0.87737935353288898</c:v>
                </c:pt>
                <c:pt idx="109">
                  <c:v>0.84553235300995278</c:v>
                </c:pt>
                <c:pt idx="110">
                  <c:v>0.81035061580718548</c:v>
                </c:pt>
                <c:pt idx="111">
                  <c:v>0.77197289691023929</c:v>
                </c:pt>
                <c:pt idx="112">
                  <c:v>0.73055055609433528</c:v>
                </c:pt>
                <c:pt idx="113">
                  <c:v>0.68624696096899385</c:v>
                </c:pt>
                <c:pt idx="114">
                  <c:v>0.639236842664475</c:v>
                </c:pt>
                <c:pt idx="115">
                  <c:v>0.58970560670107042</c:v>
                </c:pt>
                <c:pt idx="116">
                  <c:v>0.53784860175914284</c:v>
                </c:pt>
                <c:pt idx="117">
                  <c:v>0.48387034923384703</c:v>
                </c:pt>
                <c:pt idx="118">
                  <c:v>0.42798373661312888</c:v>
                </c:pt>
                <c:pt idx="119">
                  <c:v>0.37040917786027955</c:v>
                </c:pt>
                <c:pt idx="120">
                  <c:v>0.31137374411245267</c:v>
                </c:pt>
                <c:pt idx="121">
                  <c:v>0.25111026812362613</c:v>
                </c:pt>
                <c:pt idx="122">
                  <c:v>0.18985642598403887</c:v>
                </c:pt>
                <c:pt idx="123">
                  <c:v>0.12785379973775626</c:v>
                </c:pt>
                <c:pt idx="124">
                  <c:v>6.5346924595350978E-2</c:v>
                </c:pt>
                <c:pt idx="125">
                  <c:v>2.5823244994456276E-3</c:v>
                </c:pt>
                <c:pt idx="126">
                  <c:v>-6.0192460153203016E-2</c:v>
                </c:pt>
                <c:pt idx="127">
                  <c:v>-0.12272984879846341</c:v>
                </c:pt>
                <c:pt idx="128">
                  <c:v>-0.1847831971500066</c:v>
                </c:pt>
                <c:pt idx="129">
                  <c:v>-0.24610776995185146</c:v>
                </c:pt>
                <c:pt idx="130">
                  <c:v>-0.30646170620179114</c:v>
                </c:pt>
                <c:pt idx="131">
                  <c:v>-0.3656069730389086</c:v>
                </c:pt>
                <c:pt idx="132">
                  <c:v>-0.42331030453309726</c:v>
                </c:pt>
                <c:pt idx="133">
                  <c:v>-0.47934412167404822</c:v>
                </c:pt>
                <c:pt idx="134">
                  <c:v>-0.53348742993131482</c:v>
                </c:pt>
                <c:pt idx="135">
                  <c:v>-0.58552669084552289</c:v>
                </c:pt>
                <c:pt idx="136">
                  <c:v>-0.63525666421321447</c:v>
                </c:pt>
                <c:pt idx="137">
                  <c:v>-0.68248121754379243</c:v>
                </c:pt>
                <c:pt idx="138">
                  <c:v>-0.72701409959610741</c:v>
                </c:pt>
                <c:pt idx="139">
                  <c:v>-0.76867967494389833</c:v>
                </c:pt>
                <c:pt idx="140">
                  <c:v>-0.80731361667299817</c:v>
                </c:pt>
                <c:pt idx="141">
                  <c:v>-0.84276355447834173</c:v>
                </c:pt>
                <c:pt idx="142">
                  <c:v>-0.87488967560471487</c:v>
                </c:pt>
                <c:pt idx="143">
                  <c:v>-0.90356527626116323</c:v>
                </c:pt>
                <c:pt idx="144">
                  <c:v>-0.9286772613343125</c:v>
                </c:pt>
                <c:pt idx="145">
                  <c:v>-0.95012659042975489</c:v>
                </c:pt>
                <c:pt idx="146">
                  <c:v>-0.96782866848233673</c:v>
                </c:pt>
                <c:pt idx="147">
                  <c:v>-0.98171367939480148</c:v>
                </c:pt>
                <c:pt idx="148">
                  <c:v>-0.99172686138893384</c:v>
                </c:pt>
                <c:pt idx="149">
                  <c:v>-0.99782872298323233</c:v>
                </c:pt>
                <c:pt idx="150">
                  <c:v>-0.99999519874530818</c:v>
                </c:pt>
                <c:pt idx="151">
                  <c:v>-0.99821774420472942</c:v>
                </c:pt>
                <c:pt idx="152">
                  <c:v>-0.99250336955197782</c:v>
                </c:pt>
                <c:pt idx="153">
                  <c:v>-0.98287461199061399</c:v>
                </c:pt>
                <c:pt idx="154">
                  <c:v>-0.96936944685169024</c:v>
                </c:pt>
                <c:pt idx="155">
                  <c:v>-0.95204113782097299</c:v>
                </c:pt>
                <c:pt idx="156">
                  <c:v>-0.93095802686966944</c:v>
                </c:pt>
                <c:pt idx="157">
                  <c:v>-0.90620326471716239</c:v>
                </c:pt>
                <c:pt idx="158">
                  <c:v>-0.87787448288879388</c:v>
                </c:pt>
                <c:pt idx="159">
                  <c:v>-0.84608340866208542</c:v>
                </c:pt>
                <c:pt idx="160">
                  <c:v>-0.81095542442002622</c:v>
                </c:pt>
                <c:pt idx="161">
                  <c:v>-0.77262907314932006</c:v>
                </c:pt>
                <c:pt idx="162">
                  <c:v>-0.73125551203387762</c:v>
                </c:pt>
                <c:pt idx="163">
                  <c:v>-0.68699791629855678</c:v>
                </c:pt>
                <c:pt idx="164">
                  <c:v>-0.64003083565435825</c:v>
                </c:pt>
                <c:pt idx="165">
                  <c:v>-0.59053950588322601</c:v>
                </c:pt>
                <c:pt idx="166">
                  <c:v>-0.5387191182775265</c:v>
                </c:pt>
                <c:pt idx="167">
                  <c:v>-0.48477404981549888</c:v>
                </c:pt>
                <c:pt idx="168">
                  <c:v>-0.42891705710882794</c:v>
                </c:pt>
                <c:pt idx="169">
                  <c:v>-0.37136843730136754</c:v>
                </c:pt>
                <c:pt idx="170">
                  <c:v>-0.3123551592283873</c:v>
                </c:pt>
                <c:pt idx="171">
                  <c:v>-0.25210996826300819</c:v>
                </c:pt>
                <c:pt idx="172">
                  <c:v>-0.19087046838026489</c:v>
                </c:pt>
                <c:pt idx="173">
                  <c:v>-0.12887818505908977</c:v>
                </c:pt>
                <c:pt idx="174">
                  <c:v>-6.63776127180839E-2</c:v>
                </c:pt>
                <c:pt idx="175">
                  <c:v>-3.6152504419411573E-3</c:v>
                </c:pt>
                <c:pt idx="176">
                  <c:v>5.9161370198429299E-2</c:v>
                </c:pt>
                <c:pt idx="177">
                  <c:v>0.12170466139785352</c:v>
                </c:pt>
                <c:pt idx="178">
                  <c:v>0.18376795559062856</c:v>
                </c:pt>
                <c:pt idx="179">
                  <c:v>0.2451064782948803</c:v>
                </c:pt>
                <c:pt idx="180">
                  <c:v>0.30547831349069499</c:v>
                </c:pt>
                <c:pt idx="181">
                  <c:v>0.36464535772462164</c:v>
                </c:pt>
                <c:pt idx="182">
                  <c:v>0.42237425917760602</c:v>
                </c:pt>
                <c:pt idx="183">
                  <c:v>0.47843733799271976</c:v>
                </c:pt>
                <c:pt idx="184">
                  <c:v>0.53261348423295862</c:v>
                </c:pt>
                <c:pt idx="185">
                  <c:v>0.5846890299276104</c:v>
                </c:pt>
                <c:pt idx="186">
                  <c:v>0.63445859176788522</c:v>
                </c:pt>
                <c:pt idx="187">
                  <c:v>0.68172588112825949</c:v>
                </c:pt>
                <c:pt idx="188">
                  <c:v>0.72630447821885169</c:v>
                </c:pt>
                <c:pt idx="189">
                  <c:v>0.76801856731561025</c:v>
                </c:pt>
                <c:pt idx="190">
                  <c:v>0.80670363016860491</c:v>
                </c:pt>
                <c:pt idx="191">
                  <c:v>0.84220709485365297</c:v>
                </c:pt>
                <c:pt idx="192">
                  <c:v>0.87438893750824365</c:v>
                </c:pt>
                <c:pt idx="193">
                  <c:v>0.90312223457854368</c:v>
                </c:pt>
                <c:pt idx="194">
                  <c:v>0.92829366339945163</c:v>
                </c:pt>
                <c:pt idx="195">
                  <c:v>0.94980394913343569</c:v>
                </c:pt>
                <c:pt idx="196">
                  <c:v>0.96756825630545418</c:v>
                </c:pt>
                <c:pt idx="197">
                  <c:v>0.98151652338976247</c:v>
                </c:pt>
                <c:pt idx="198">
                  <c:v>0.99159373912901405</c:v>
                </c:pt>
                <c:pt idx="199">
                  <c:v>0.99776015949586749</c:v>
                </c:pt>
                <c:pt idx="200">
                  <c:v>0.99999146444141218</c:v>
                </c:pt>
                <c:pt idx="201">
                  <c:v>0.99827885381220705</c:v>
                </c:pt>
                <c:pt idx="202">
                  <c:v>0.99262908205763944</c:v>
                </c:pt>
                <c:pt idx="203">
                  <c:v>0.98306443159071843</c:v>
                </c:pt>
                <c:pt idx="204">
                  <c:v>0.96962262490737028</c:v>
                </c:pt>
                <c:pt idx="205">
                  <c:v>0.95235667581082872</c:v>
                </c:pt>
                <c:pt idx="206">
                  <c:v>0.93133468032788602</c:v>
                </c:pt>
                <c:pt idx="207">
                  <c:v>0.90663954814162018</c:v>
                </c:pt>
                <c:pt idx="208">
                  <c:v>0.87836867559981313</c:v>
                </c:pt>
                <c:pt idx="209">
                  <c:v>0.84663356158869973</c:v>
                </c:pt>
                <c:pt idx="210">
                  <c:v>0.81155936778701965</c:v>
                </c:pt>
                <c:pt idx="211">
                  <c:v>0.77328442503471029</c:v>
                </c:pt>
                <c:pt idx="212">
                  <c:v>0.73195968776309517</c:v>
                </c:pt>
                <c:pt idx="213">
                  <c:v>0.68774813863827056</c:v>
                </c:pt>
                <c:pt idx="214">
                  <c:v>0.64082414576574287</c:v>
                </c:pt>
                <c:pt idx="215">
                  <c:v>0.59137277499147178</c:v>
                </c:pt>
                <c:pt idx="216">
                  <c:v>0.53958906001156837</c:v>
                </c:pt>
                <c:pt idx="217">
                  <c:v>0.48567723316929728</c:v>
                </c:pt>
                <c:pt idx="218">
                  <c:v>0.42984991997308242</c:v>
                </c:pt>
                <c:pt idx="219">
                  <c:v>0.3723273005122949</c:v>
                </c:pt>
                <c:pt idx="220">
                  <c:v>0.31333624107815694</c:v>
                </c:pt>
                <c:pt idx="221">
                  <c:v>0.25310939941460575</c:v>
                </c:pt>
                <c:pt idx="222">
                  <c:v>0.19188430712796103</c:v>
                </c:pt>
                <c:pt idx="223">
                  <c:v>0.12990243287432748</c:v>
                </c:pt>
                <c:pt idx="224">
                  <c:v>6.7408230019472173E-2</c:v>
                </c:pt>
                <c:pt idx="225">
                  <c:v>4.6481725271589449E-3</c:v>
                </c:pt>
                <c:pt idx="226">
                  <c:v>-5.8130217121653484E-2</c:v>
                </c:pt>
                <c:pt idx="227">
                  <c:v>-0.12067934414491167</c:v>
                </c:pt>
                <c:pt idx="228">
                  <c:v>-0.1827525179607197</c:v>
                </c:pt>
                <c:pt idx="229">
                  <c:v>-0.2441049251224717</c:v>
                </c:pt>
                <c:pt idx="230">
                  <c:v>-0.30449459485065833</c:v>
                </c:pt>
                <c:pt idx="231">
                  <c:v>-0.36368335335333823</c:v>
                </c:pt>
                <c:pt idx="232">
                  <c:v>-0.42143776317148351</c:v>
                </c:pt>
                <c:pt idx="233">
                  <c:v>-0.4775300438444684</c:v>
                </c:pt>
                <c:pt idx="234">
                  <c:v>-0.53173897026464356</c:v>
                </c:pt>
                <c:pt idx="235">
                  <c:v>-0.58385074517793112</c:v>
                </c:pt>
                <c:pt idx="236">
                  <c:v>-0.63365984238934181</c:v>
                </c:pt>
                <c:pt idx="237">
                  <c:v>-0.68096981734785544</c:v>
                </c:pt>
                <c:pt idx="238">
                  <c:v>-0.72559408191375785</c:v>
                </c:pt>
                <c:pt idx="239">
                  <c:v>-0.76735664025279327</c:v>
                </c:pt>
                <c:pt idx="240">
                  <c:v>-0.80609278295480014</c:v>
                </c:pt>
                <c:pt idx="241">
                  <c:v>-0.84164973663926412</c:v>
                </c:pt>
                <c:pt idx="242">
                  <c:v>-0.87388726648577597</c:v>
                </c:pt>
                <c:pt idx="243">
                  <c:v>-0.90267822931304442</c:v>
                </c:pt>
                <c:pt idx="244">
                  <c:v>-0.92790907502514941</c:v>
                </c:pt>
                <c:pt idx="245">
                  <c:v>-0.94948029444735649</c:v>
                </c:pt>
                <c:pt idx="246">
                  <c:v>-0.96730681178525058</c:v>
                </c:pt>
                <c:pt idx="247">
                  <c:v>-0.98131832015935094</c:v>
                </c:pt>
                <c:pt idx="248">
                  <c:v>-0.99145955889187432</c:v>
                </c:pt>
                <c:pt idx="249">
                  <c:v>-0.99769053145204367</c:v>
                </c:pt>
                <c:pt idx="250">
                  <c:v>-0.99998666320037466</c:v>
                </c:pt>
                <c:pt idx="251">
                  <c:v>-0.99833889830980693</c:v>
                </c:pt>
                <c:pt idx="252">
                  <c:v>-0.99275373548142587</c:v>
                </c:pt>
                <c:pt idx="253">
                  <c:v>-0.98325320231391589</c:v>
                </c:pt>
                <c:pt idx="254">
                  <c:v>-0.9698747684278286</c:v>
                </c:pt>
                <c:pt idx="255">
                  <c:v>-0.95267119768730235</c:v>
                </c:pt>
                <c:pt idx="256">
                  <c:v>-0.93171034010205966</c:v>
                </c:pt>
                <c:pt idx="257">
                  <c:v>-0.9070748642304135</c:v>
                </c:pt>
                <c:pt idx="258">
                  <c:v>-0.87886193113866939</c:v>
                </c:pt>
                <c:pt idx="259">
                  <c:v>-0.84718281120281203</c:v>
                </c:pt>
                <c:pt idx="260">
                  <c:v>-0.81216244526379056</c:v>
                </c:pt>
                <c:pt idx="261">
                  <c:v>-0.77393895186718431</c:v>
                </c:pt>
                <c:pt idx="262">
                  <c:v>-0.73266308253066992</c:v>
                </c:pt>
                <c:pt idx="263">
                  <c:v>-0.68849762718768814</c:v>
                </c:pt>
                <c:pt idx="264">
                  <c:v>-0.64161677215220958</c:v>
                </c:pt>
                <c:pt idx="265">
                  <c:v>-0.59220541313675412</c:v>
                </c:pt>
                <c:pt idx="266">
                  <c:v>-0.54045842603308725</c:v>
                </c:pt>
                <c:pt idx="267">
                  <c:v>-0.4865798983315941</c:v>
                </c:pt>
                <c:pt idx="268">
                  <c:v>-0.43078232421057772</c:v>
                </c:pt>
                <c:pt idx="269">
                  <c:v>-0.37328576647000611</c:v>
                </c:pt>
                <c:pt idx="270">
                  <c:v>-0.31431698861500001</c:v>
                </c:pt>
                <c:pt idx="271">
                  <c:v>-0.25410856051207953</c:v>
                </c:pt>
                <c:pt idx="272">
                  <c:v>-0.19289794114541589</c:v>
                </c:pt>
                <c:pt idx="273">
                  <c:v>-0.1309265420906521</c:v>
                </c:pt>
                <c:pt idx="274">
                  <c:v>-6.8438775399902646E-2</c:v>
                </c:pt>
                <c:pt idx="275">
                  <c:v>-5.68108965302681E-3</c:v>
                </c:pt>
                <c:pt idx="276">
                  <c:v>5.7099002023060286E-2</c:v>
                </c:pt>
                <c:pt idx="277">
                  <c:v>0.11965389813359603</c:v>
                </c:pt>
                <c:pt idx="278">
                  <c:v>0.18173688534369711</c:v>
                </c:pt>
                <c:pt idx="279">
                  <c:v>0.24310311150322875</c:v>
                </c:pt>
                <c:pt idx="280">
                  <c:v>0.30351055133125576</c:v>
                </c:pt>
                <c:pt idx="281">
                  <c:v>0.36272096095146517</c:v>
                </c:pt>
                <c:pt idx="282">
                  <c:v>0.42050081751392043</c:v>
                </c:pt>
                <c:pt idx="283">
                  <c:v>0.47662224019732802</c:v>
                </c:pt>
                <c:pt idx="284">
                  <c:v>0.53086388895942882</c:v>
                </c:pt>
                <c:pt idx="285">
                  <c:v>0.58301183749088947</c:v>
                </c:pt>
                <c:pt idx="286">
                  <c:v>0.63286041692980677</c:v>
                </c:pt>
                <c:pt idx="287">
                  <c:v>0.68021302700925923</c:v>
                </c:pt>
                <c:pt idx="288">
                  <c:v>0.72488291143878036</c:v>
                </c:pt>
                <c:pt idx="289">
                  <c:v>0.76669389446168779</c:v>
                </c:pt>
                <c:pt idx="290">
                  <c:v>0.80548107568332472</c:v>
                </c:pt>
                <c:pt idx="291">
                  <c:v>0.84109148042984638</c:v>
                </c:pt>
                <c:pt idx="292">
                  <c:v>0.87338466307256779</c:v>
                </c:pt>
                <c:pt idx="293">
                  <c:v>0.90223326093839473</c:v>
                </c:pt>
                <c:pt idx="294">
                  <c:v>0.92752349662174061</c:v>
                </c:pt>
                <c:pt idx="295">
                  <c:v>0.94915562671683917</c:v>
                </c:pt>
                <c:pt idx="296">
                  <c:v>0.96704433520067334</c:v>
                </c:pt>
                <c:pt idx="297">
                  <c:v>0.9811190699150395</c:v>
                </c:pt>
                <c:pt idx="298">
                  <c:v>0.99132432082067812</c:v>
                </c:pt>
                <c:pt idx="299">
                  <c:v>0.99761983892605055</c:v>
                </c:pt>
                <c:pt idx="300">
                  <c:v>0.99998079502731874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C0-4758-AB7E-346FE51A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43376"/>
        <c:axId val="194943768"/>
      </c:scatterChart>
      <c:valAx>
        <c:axId val="19494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3768"/>
        <c:crosses val="autoZero"/>
        <c:crossBetween val="midCat"/>
      </c:valAx>
      <c:valAx>
        <c:axId val="194943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43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358775</xdr:colOff>
      <xdr:row>11</xdr:row>
      <xdr:rowOff>168275</xdr:rowOff>
    </xdr:from>
    <xdr:to>
      <xdr:col>9</xdr:col>
      <xdr:colOff>428625</xdr:colOff>
      <xdr:row>29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9581108-7681-40FD-852D-C6EB32EB3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596898</xdr:colOff>
      <xdr:row>0</xdr:row>
      <xdr:rowOff>25399</xdr:rowOff>
    </xdr:from>
    <xdr:to>
      <xdr:col>19</xdr:col>
      <xdr:colOff>304799</xdr:colOff>
      <xdr:row>28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7DECAAB-E566-4EC8-AB3E-B8A8769D3C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365125</xdr:colOff>
      <xdr:row>3</xdr:row>
      <xdr:rowOff>44450</xdr:rowOff>
    </xdr:from>
    <xdr:ext cx="1145250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FAA23C04-9B16-4A6E-87E1-4A75A7A9FF3D}"/>
                </a:ext>
              </a:extLst>
            </xdr:cNvPr>
            <xdr:cNvSpPr txBox="1"/>
          </xdr:nvSpPr>
          <xdr:spPr>
            <a:xfrm>
              <a:off x="7766050" y="615950"/>
              <a:ext cx="1145250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𝑚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𝑣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𝑘𝑥</m:t>
                    </m:r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="" xmlns:a16="http://schemas.microsoft.com/office/drawing/2014/main" xmlns:a14="http://schemas.microsoft.com/office/drawing/2010/main" id="{FAA23C04-9B16-4A6E-87E1-4A75A7A9FF3D}"/>
                </a:ext>
              </a:extLst>
            </xdr:cNvPr>
            <xdr:cNvSpPr txBox="1"/>
          </xdr:nvSpPr>
          <xdr:spPr>
            <a:xfrm>
              <a:off x="7766050" y="615950"/>
              <a:ext cx="1145250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𝑚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∆𝑣/∆𝑡</a:t>
              </a:r>
              <a:r>
                <a:rPr lang="en-US" sz="1600" b="0" i="0">
                  <a:latin typeface="Cambria Math" panose="02040503050406030204" pitchFamily="18" charset="0"/>
                </a:rPr>
                <a:t>=−𝑘𝑥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10</xdr:col>
      <xdr:colOff>365125</xdr:colOff>
      <xdr:row>6</xdr:row>
      <xdr:rowOff>111125</xdr:rowOff>
    </xdr:from>
    <xdr:ext cx="668966" cy="462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5C663397-887E-4382-B261-D8A8CB9A5468}"/>
                </a:ext>
              </a:extLst>
            </xdr:cNvPr>
            <xdr:cNvSpPr txBox="1"/>
          </xdr:nvSpPr>
          <xdr:spPr>
            <a:xfrm>
              <a:off x="7766050" y="1292225"/>
              <a:ext cx="668966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𝑣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C663397-887E-4382-B261-D8A8CB9A5468}"/>
                </a:ext>
              </a:extLst>
            </xdr:cNvPr>
            <xdr:cNvSpPr txBox="1"/>
          </xdr:nvSpPr>
          <xdr:spPr>
            <a:xfrm>
              <a:off x="7766050" y="1292225"/>
              <a:ext cx="668966" cy="462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∆𝑥/∆𝑡</a:t>
              </a:r>
              <a:r>
                <a:rPr lang="en-US" sz="1600" b="0" i="0">
                  <a:latin typeface="Cambria Math" panose="02040503050406030204" pitchFamily="18" charset="0"/>
                </a:rPr>
                <a:t>=𝑣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2</xdr:col>
      <xdr:colOff>428625</xdr:colOff>
      <xdr:row>0</xdr:row>
      <xdr:rowOff>0</xdr:rowOff>
    </xdr:from>
    <xdr:to>
      <xdr:col>9</xdr:col>
      <xdr:colOff>323850</xdr:colOff>
      <xdr:row>11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4762</xdr:rowOff>
    </xdr:from>
    <xdr:to>
      <xdr:col>17</xdr:col>
      <xdr:colOff>57150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D4C78B9-E878-4241-9D9B-C9A3A0B48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796925</xdr:colOff>
      <xdr:row>5</xdr:row>
      <xdr:rowOff>123825</xdr:rowOff>
    </xdr:from>
    <xdr:to>
      <xdr:col>14</xdr:col>
      <xdr:colOff>301625</xdr:colOff>
      <xdr:row>20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033A8A4-D986-4DD1-9C6B-A06DA39F82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3175</xdr:colOff>
      <xdr:row>20</xdr:row>
      <xdr:rowOff>85725</xdr:rowOff>
    </xdr:from>
    <xdr:to>
      <xdr:col>14</xdr:col>
      <xdr:colOff>307975</xdr:colOff>
      <xdr:row>35</xdr:row>
      <xdr:rowOff>60325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94F31FC-29BA-44A9-8145-3DF84A561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790574</xdr:colOff>
      <xdr:row>0</xdr:row>
      <xdr:rowOff>9525</xdr:rowOff>
    </xdr:from>
    <xdr:to>
      <xdr:col>14</xdr:col>
      <xdr:colOff>419099</xdr:colOff>
      <xdr:row>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0.01093</cdr:x>
      <cdr:y>0.0226</cdr:y>
    </cdr:from>
    <cdr:to>
      <cdr:x>0.93238</cdr:x>
      <cdr:y>0.22034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50799" y="50800"/>
          <a:ext cx="4283075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Change the input value for L, C or R to fit the iterative</a:t>
          </a:r>
        </a:p>
        <a:p xmlns:a="http://schemas.openxmlformats.org/drawingml/2006/main">
          <a:r>
            <a:rPr lang="en-US" sz="1600"/>
            <a:t>solution (blue curve) to the experimental data (red</a:t>
          </a:r>
        </a:p>
        <a:p xmlns:a="http://schemas.openxmlformats.org/drawingml/2006/main">
          <a:r>
            <a:rPr lang="en-US" sz="1600"/>
            <a:t>curve).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66675</xdr:rowOff>
    </xdr:from>
    <xdr:to>
      <xdr:col>14</xdr:col>
      <xdr:colOff>133350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B7A752D-94C1-45F4-85D3-741747006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0.00593</cdr:x>
      <cdr:y>0.01175</cdr:y>
    </cdr:from>
    <cdr:to>
      <cdr:x>0.32778</cdr:x>
      <cdr:y>0.11674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E68E11B-5A40-4722-A3FC-41E09CFE045C}"/>
            </a:ext>
          </a:extLst>
        </cdr:cNvPr>
        <cdr:cNvSpPr txBox="1"/>
      </cdr:nvSpPr>
      <cdr:spPr>
        <a:xfrm xmlns:a="http://schemas.openxmlformats.org/drawingml/2006/main">
          <a:off x="50799" y="50800"/>
          <a:ext cx="2759076" cy="45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RLC series</a:t>
          </a:r>
          <a:r>
            <a:rPr lang="en-US" sz="1600" baseline="0"/>
            <a:t> circuit: s</a:t>
          </a:r>
          <a:r>
            <a:rPr lang="en-US" sz="1600"/>
            <a:t>tarting equations </a:t>
          </a:r>
        </a:p>
      </cdr:txBody>
    </cdr:sp>
  </cdr:relSizeAnchor>
  <cdr:relSizeAnchor xmlns:cdr="http://schemas.openxmlformats.org/drawingml/2006/chartDrawing">
    <cdr:from>
      <cdr:x>0.05704</cdr:x>
      <cdr:y>0.12849</cdr:y>
    </cdr:from>
    <cdr:to>
      <cdr:x>0.2474</cdr:x>
      <cdr:y>0.23547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56B53175-E6A0-4758-ADB7-8F17E4681257}"/>
                </a:ext>
              </a:extLst>
            </cdr:cNvPr>
            <cdr:cNvSpPr txBox="1"/>
          </cdr:nvSpPr>
          <cdr:spPr>
            <a:xfrm xmlns:a="http://schemas.openxmlformats.org/drawingml/2006/main">
              <a:off x="488950" y="555625"/>
              <a:ext cx="1631857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𝑄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𝐶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𝐿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𝐼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𝑅𝐼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=0</m:t>
                    </m:r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3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56B53175-E6A0-4758-ADB7-8F17E4681257}"/>
                </a:ext>
              </a:extLst>
            </cdr:cNvPr>
            <cdr:cNvSpPr txBox="1"/>
          </cdr:nvSpPr>
          <cdr:spPr>
            <a:xfrm xmlns:a="http://schemas.openxmlformats.org/drawingml/2006/main">
              <a:off x="488950" y="555625"/>
              <a:ext cx="1631857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𝑄/𝐶−𝐿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∆𝐼/∆𝑡</a:t>
              </a:r>
              <a:r>
                <a:rPr lang="en-US" sz="1600" b="0" i="0">
                  <a:latin typeface="Cambria Math" panose="02040503050406030204" pitchFamily="18" charset="0"/>
                </a:rPr>
                <a:t>−𝑅𝐼=0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0.05593</cdr:x>
      <cdr:y>0.29809</cdr:y>
    </cdr:from>
    <cdr:to>
      <cdr:x>0.15537</cdr:x>
      <cdr:y>0.4047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DA116331-C88B-4AC9-B410-898F2A4779B5}"/>
                </a:ext>
              </a:extLst>
            </cdr:cNvPr>
            <cdr:cNvSpPr txBox="1"/>
          </cdr:nvSpPr>
          <cdr:spPr>
            <a:xfrm xmlns:a="http://schemas.openxmlformats.org/drawingml/2006/main">
              <a:off x="479425" y="1289050"/>
              <a:ext cx="852477" cy="46102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𝐼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=−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𝑄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4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DA116331-C88B-4AC9-B410-898F2A4779B5}"/>
                </a:ext>
              </a:extLst>
            </cdr:cNvPr>
            <cdr:cNvSpPr txBox="1"/>
          </cdr:nvSpPr>
          <cdr:spPr>
            <a:xfrm xmlns:a="http://schemas.openxmlformats.org/drawingml/2006/main">
              <a:off x="479425" y="1289050"/>
              <a:ext cx="852477" cy="46102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𝐼=−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∆𝑄/∆𝑡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0.46704</cdr:x>
      <cdr:y>0.01836</cdr:y>
    </cdr:from>
    <cdr:to>
      <cdr:x>0.67077</cdr:x>
      <cdr:y>0.10404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D246256-62FC-4F07-BEE3-22ED7D7086A8}"/>
            </a:ext>
          </a:extLst>
        </cdr:cNvPr>
        <cdr:cNvSpPr txBox="1"/>
      </cdr:nvSpPr>
      <cdr:spPr>
        <a:xfrm xmlns:a="http://schemas.openxmlformats.org/drawingml/2006/main">
          <a:off x="4003675" y="79375"/>
          <a:ext cx="1746528" cy="37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Iterative formulas</a:t>
          </a:r>
        </a:p>
      </cdr:txBody>
    </cdr:sp>
  </cdr:relSizeAnchor>
  <cdr:relSizeAnchor xmlns:cdr="http://schemas.openxmlformats.org/drawingml/2006/chartDrawing">
    <cdr:from>
      <cdr:x>0.53926</cdr:x>
      <cdr:y>0.18135</cdr:y>
    </cdr:from>
    <cdr:to>
      <cdr:x>0.7083</cdr:x>
      <cdr:y>0.28833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xtBox 5">
              <a:extLst xmlns:a="http://schemas.openxmlformats.org/drawingml/2006/main"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cdr:cNvPr>
            <cdr:cNvSpPr txBox="1"/>
          </cdr:nvSpPr>
          <cdr:spPr>
            <a:xfrm xmlns:a="http://schemas.openxmlformats.org/drawingml/2006/main">
              <a:off x="4622800" y="784225"/>
              <a:ext cx="1449115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𝑎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𝑏</m:t>
                        </m:r>
                      </m:den>
                    </m:f>
                  </m:oMath>
                </m:oMathPara>
              </a14:m>
              <a:endParaRPr lang="en-US" sz="1200"/>
            </a:p>
          </cdr:txBody>
        </cdr:sp>
      </mc:Choice>
      <mc:Fallback xmlns="">
        <cdr:sp macro="" textlink="">
          <cdr:nvSpPr>
            <cdr:cNvPr id="6" name="TextBox 5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cdr:cNvPr>
            <cdr:cNvSpPr txBox="1"/>
          </cdr:nvSpPr>
          <cdr:spPr>
            <a:xfrm xmlns:a="http://schemas.openxmlformats.org/drawingml/2006/main">
              <a:off x="4622800" y="784225"/>
              <a:ext cx="1449115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𝐼_(𝑖+1)</a:t>
              </a:r>
              <a:r>
                <a:rPr lang="en-US" sz="1600" b="0" i="0">
                  <a:latin typeface="Cambria Math" panose="02040503050406030204" pitchFamily="18" charset="0"/>
                </a:rPr>
                <a:t>=(2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𝑄_𝑖</a:t>
              </a:r>
              <a:r>
                <a:rPr lang="en-US" sz="1600" b="0" i="0">
                  <a:latin typeface="Cambria Math" panose="02040503050406030204" pitchFamily="18" charset="0"/>
                </a:rPr>
                <a:t>+𝑎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𝐼_𝑖)/</a:t>
              </a:r>
              <a:r>
                <a:rPr lang="en-US" sz="1600" b="0" i="0">
                  <a:latin typeface="Cambria Math" panose="02040503050406030204" pitchFamily="18" charset="0"/>
                </a:rPr>
                <a:t>𝑏</a:t>
              </a:r>
              <a:endParaRPr lang="en-US" sz="1200"/>
            </a:p>
          </cdr:txBody>
        </cdr:sp>
      </mc:Fallback>
    </mc:AlternateContent>
  </cdr:relSizeAnchor>
  <cdr:relSizeAnchor xmlns:cdr="http://schemas.openxmlformats.org/drawingml/2006/chartDrawing">
    <cdr:from>
      <cdr:x>0.53148</cdr:x>
      <cdr:y>0.32893</cdr:y>
    </cdr:from>
    <cdr:to>
      <cdr:x>0.79598</cdr:x>
      <cdr:y>0.43554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6">
              <a:extLst xmlns:a="http://schemas.openxmlformats.org/drawingml/2006/main"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cdr:cNvPr>
            <cdr:cNvSpPr txBox="1"/>
          </cdr:nvSpPr>
          <cdr:spPr>
            <a:xfrm xmlns:a="http://schemas.openxmlformats.org/drawingml/2006/main">
              <a:off x="4556125" y="1422400"/>
              <a:ext cx="2267416" cy="46102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rgbClr val="FF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rgbClr val="FF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rgbClr val="FF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kumimoji="0" lang="en-US" sz="16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prstClr val="black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1600" b="0" i="1">
                            <a:solidFill>
                              <a:srgbClr val="0000FF"/>
                            </a:solidFill>
                            <a:latin typeface="Cambria Math" panose="02040503050406030204" pitchFamily="18" charset="0"/>
                          </a:rPr>
                          <m:t>+1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6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200"/>
            </a:p>
          </cdr:txBody>
        </cdr:sp>
      </mc:Choice>
      <mc:Fallback xmlns="">
        <cdr:sp macro="" textlink="">
          <cdr:nvSpPr>
            <cdr:cNvPr id="7" name="TextBox 6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cdr:cNvPr>
            <cdr:cNvSpPr txBox="1"/>
          </cdr:nvSpPr>
          <cdr:spPr>
            <a:xfrm xmlns:a="http://schemas.openxmlformats.org/drawingml/2006/main">
              <a:off x="4556125" y="1422400"/>
              <a:ext cx="2267416" cy="46102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𝑄_(𝑖+1)</a:t>
              </a:r>
              <a:r>
                <a:rPr lang="en-US" sz="1600" b="0" i="0">
                  <a:latin typeface="Cambria Math" panose="02040503050406030204" pitchFamily="18" charset="0"/>
                </a:rPr>
                <a:t>=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𝑄_𝑖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∆𝑡/</a:t>
              </a:r>
              <a:r>
                <a:rPr lang="en-US" sz="1600" b="0" i="0">
                  <a:latin typeface="Cambria Math" panose="02040503050406030204" pitchFamily="18" charset="0"/>
                </a:rPr>
                <a:t>2(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𝐼_(𝑖+1)</a:t>
              </a:r>
              <a:r>
                <a:rPr lang="en-US" sz="1600" b="0" i="0">
                  <a:latin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𝐼_𝑖</a:t>
              </a:r>
              <a:r>
                <a:rPr lang="en-US" sz="1600" b="0" i="0">
                  <a:latin typeface="Cambria Math" panose="02040503050406030204" pitchFamily="18" charset="0"/>
                </a:rPr>
                <a:t>)</a:t>
              </a:r>
              <a:endParaRPr lang="en-US" sz="1200"/>
            </a:p>
          </cdr:txBody>
        </cdr:sp>
      </mc:Fallback>
    </mc:AlternateContent>
  </cdr:relSizeAnchor>
  <cdr:relSizeAnchor xmlns:cdr="http://schemas.openxmlformats.org/drawingml/2006/chartDrawing">
    <cdr:from>
      <cdr:x>0.54148</cdr:x>
      <cdr:y>0.49853</cdr:y>
    </cdr:from>
    <cdr:to>
      <cdr:x>0.74522</cdr:x>
      <cdr:y>0.60551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TextBox 7">
              <a:extLst xmlns:a="http://schemas.openxmlformats.org/drawingml/2006/main"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cdr:cNvPr>
            <cdr:cNvSpPr txBox="1"/>
          </cdr:nvSpPr>
          <cdr:spPr>
            <a:xfrm xmlns:a="http://schemas.openxmlformats.org/drawingml/2006/main">
              <a:off x="4641850" y="2155825"/>
              <a:ext cx="1746568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𝐿𝐶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𝑅𝐶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200"/>
            </a:p>
          </cdr:txBody>
        </cdr:sp>
      </mc:Choice>
      <mc:Fallback xmlns="">
        <cdr:sp macro="" textlink="">
          <cdr:nvSpPr>
            <cdr:cNvPr id="8" name="TextBox 7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cdr:cNvPr>
            <cdr:cNvSpPr txBox="1"/>
          </cdr:nvSpPr>
          <cdr:spPr>
            <a:xfrm xmlns:a="http://schemas.openxmlformats.org/drawingml/2006/main">
              <a:off x="4641850" y="2155825"/>
              <a:ext cx="1746568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i="0">
                  <a:latin typeface="Cambria Math" panose="02040503050406030204" pitchFamily="18" charset="0"/>
                </a:rPr>
                <a:t>𝑎</a:t>
              </a:r>
              <a:r>
                <a:rPr lang="en-US" sz="1600" b="0" i="0">
                  <a:latin typeface="Cambria Math" panose="02040503050406030204" pitchFamily="18" charset="0"/>
                </a:rPr>
                <a:t>=2𝐿𝐶/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∆𝑡−𝑅𝐶−∆𝑡/2</a:t>
              </a:r>
              <a:endParaRPr lang="en-US" sz="1200"/>
            </a:p>
          </cdr:txBody>
        </cdr:sp>
      </mc:Fallback>
    </mc:AlternateContent>
  </cdr:relSizeAnchor>
  <cdr:relSizeAnchor xmlns:cdr="http://schemas.openxmlformats.org/drawingml/2006/chartDrawing">
    <cdr:from>
      <cdr:x>0.54259</cdr:x>
      <cdr:y>0.65051</cdr:y>
    </cdr:from>
    <cdr:to>
      <cdr:x>0.74584</cdr:x>
      <cdr:y>0.7575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9" name="TextBox 8">
              <a:extLst xmlns:a="http://schemas.openxmlformats.org/drawingml/2006/main"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cdr:cNvPr>
            <cdr:cNvSpPr txBox="1"/>
          </cdr:nvSpPr>
          <cdr:spPr>
            <a:xfrm xmlns:a="http://schemas.openxmlformats.org/drawingml/2006/main">
              <a:off x="4651375" y="2813050"/>
              <a:ext cx="1742336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𝐿𝐶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𝑅𝐶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200"/>
            </a:p>
          </cdr:txBody>
        </cdr:sp>
      </mc:Choice>
      <mc:Fallback xmlns="">
        <cdr:sp macro="" textlink="">
          <cdr:nvSpPr>
            <cdr:cNvPr id="9" name="TextBox 8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cdr:cNvPr>
            <cdr:cNvSpPr txBox="1"/>
          </cdr:nvSpPr>
          <cdr:spPr>
            <a:xfrm xmlns:a="http://schemas.openxmlformats.org/drawingml/2006/main">
              <a:off x="4651375" y="2813050"/>
              <a:ext cx="1742336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𝑏=2𝐿𝐶/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∆𝑡+𝑅𝐶+∆𝑡/2</a:t>
              </a:r>
              <a:endParaRPr lang="en-US" sz="1200"/>
            </a:p>
          </cdr:txBody>
        </cdr:sp>
      </mc:Fallback>
    </mc:AlternateContent>
  </cdr:relSizeAnchor>
  <cdr:relSizeAnchor xmlns:cdr="http://schemas.openxmlformats.org/drawingml/2006/chartDrawing">
    <cdr:from>
      <cdr:x>0.46148</cdr:x>
      <cdr:y>0.52056</cdr:y>
    </cdr:from>
    <cdr:to>
      <cdr:x>0.53444</cdr:x>
      <cdr:y>0.60624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4E4CB32-83BA-4170-9C91-DEADE3987021}"/>
            </a:ext>
          </a:extLst>
        </cdr:cNvPr>
        <cdr:cNvSpPr txBox="1"/>
      </cdr:nvSpPr>
      <cdr:spPr>
        <a:xfrm xmlns:a="http://schemas.openxmlformats.org/drawingml/2006/main">
          <a:off x="3956050" y="2251075"/>
          <a:ext cx="625475" cy="370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with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0</xdr:row>
      <xdr:rowOff>82550</xdr:rowOff>
    </xdr:from>
    <xdr:to>
      <xdr:col>13</xdr:col>
      <xdr:colOff>231775</xdr:colOff>
      <xdr:row>18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72C20CD-38D0-4BCF-A5E9-7190AD55A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0.16483</cdr:x>
      <cdr:y>0.09459</cdr:y>
    </cdr:from>
    <cdr:to>
      <cdr:x>0.86659</cdr:x>
      <cdr:y>0.21429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2EB348F-AA85-408D-854C-AAB2C9318E23}"/>
            </a:ext>
          </a:extLst>
        </cdr:cNvPr>
        <cdr:cNvSpPr txBox="1"/>
      </cdr:nvSpPr>
      <cdr:spPr>
        <a:xfrm xmlns:a="http://schemas.openxmlformats.org/drawingml/2006/main">
          <a:off x="1282700" y="311150"/>
          <a:ext cx="5461000" cy="39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Simple Harmonic Oscillator Solution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Without Calculus</a:t>
          </a:r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0.42105</cdr:x>
      <cdr:y>0.21042</cdr:y>
    </cdr:from>
    <cdr:to>
      <cdr:x>0.56467</cdr:x>
      <cdr:y>0.33012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1E800B2-AE0F-45A3-9DEA-C5D7441A79F0}"/>
            </a:ext>
          </a:extLst>
        </cdr:cNvPr>
        <cdr:cNvSpPr txBox="1"/>
      </cdr:nvSpPr>
      <cdr:spPr>
        <a:xfrm xmlns:a="http://schemas.openxmlformats.org/drawingml/2006/main">
          <a:off x="3276600" y="692150"/>
          <a:ext cx="1117600" cy="39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Phuc Tran</a:t>
          </a:r>
        </a:p>
      </cdr:txBody>
    </cdr:sp>
  </cdr:relSizeAnchor>
  <cdr:relSizeAnchor xmlns:cdr="http://schemas.openxmlformats.org/drawingml/2006/chartDrawing">
    <cdr:from>
      <cdr:x>0.29457</cdr:x>
      <cdr:y>0.31081</cdr:y>
    </cdr:from>
    <cdr:to>
      <cdr:x>0.69604</cdr:x>
      <cdr:y>0.4305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1E800B2-AE0F-45A3-9DEA-C5D7441A79F0}"/>
            </a:ext>
          </a:extLst>
        </cdr:cNvPr>
        <cdr:cNvSpPr txBox="1"/>
      </cdr:nvSpPr>
      <cdr:spPr>
        <a:xfrm xmlns:a="http://schemas.openxmlformats.org/drawingml/2006/main">
          <a:off x="2292350" y="1022350"/>
          <a:ext cx="3124200" cy="39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John Tyler Community College</a:t>
          </a:r>
        </a:p>
      </cdr:txBody>
    </cdr:sp>
  </cdr:relSizeAnchor>
  <cdr:relSizeAnchor xmlns:cdr="http://schemas.openxmlformats.org/drawingml/2006/chartDrawing">
    <cdr:from>
      <cdr:x>0.02203</cdr:x>
      <cdr:y>0.47683</cdr:y>
    </cdr:from>
    <cdr:to>
      <cdr:x>0.97919</cdr:x>
      <cdr:y>0.63127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2EC2FC2-CA6F-489C-855A-C4E5869924DA}"/>
            </a:ext>
          </a:extLst>
        </cdr:cNvPr>
        <cdr:cNvSpPr txBox="1"/>
      </cdr:nvSpPr>
      <cdr:spPr>
        <a:xfrm xmlns:a="http://schemas.openxmlformats.org/drawingml/2006/main">
          <a:off x="171450" y="1568450"/>
          <a:ext cx="744855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Motivation: a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mathematical activity to study the solution of a simple harmonic oscillator appropriate</a:t>
          </a:r>
        </a:p>
        <a:p xmlns:a="http://schemas.openxmlformats.org/drawingml/2006/main"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for college (algebra-based) physics, i.e. no calculus.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466725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532F86F-62A3-4082-A473-45460E0DA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0.44145</cdr:x>
      <cdr:y>0.07335</cdr:y>
    </cdr:from>
    <cdr:to>
      <cdr:x>0.58099</cdr:x>
      <cdr:y>0.20077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2EB348F-AA85-408D-854C-AAB2C9318E23}"/>
            </a:ext>
          </a:extLst>
        </cdr:cNvPr>
        <cdr:cNvSpPr txBox="1"/>
      </cdr:nvSpPr>
      <cdr:spPr>
        <a:xfrm xmlns:a="http://schemas.openxmlformats.org/drawingml/2006/main">
          <a:off x="3435345" y="241285"/>
          <a:ext cx="1085855" cy="419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Overview</a:t>
          </a:r>
        </a:p>
      </cdr:txBody>
    </cdr:sp>
  </cdr:relSizeAnchor>
  <cdr:relSizeAnchor xmlns:cdr="http://schemas.openxmlformats.org/drawingml/2006/chartDrawing">
    <cdr:from>
      <cdr:x>0.01469</cdr:x>
      <cdr:y>0.20656</cdr:y>
    </cdr:from>
    <cdr:to>
      <cdr:x>0.56467</cdr:x>
      <cdr:y>0.361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2EC2FC2-CA6F-489C-855A-C4E5869924DA}"/>
            </a:ext>
          </a:extLst>
        </cdr:cNvPr>
        <cdr:cNvSpPr txBox="1"/>
      </cdr:nvSpPr>
      <cdr:spPr>
        <a:xfrm xmlns:a="http://schemas.openxmlformats.org/drawingml/2006/main">
          <a:off x="114287" y="679437"/>
          <a:ext cx="4279914" cy="50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(1) Iterative solution to an un-damped spring-mass system.</a:t>
          </a:r>
        </a:p>
      </cdr:txBody>
    </cdr:sp>
  </cdr:relSizeAnchor>
  <cdr:relSizeAnchor xmlns:cdr="http://schemas.openxmlformats.org/drawingml/2006/chartDrawing">
    <cdr:from>
      <cdr:x>0.01142</cdr:x>
      <cdr:y>0.33977</cdr:y>
    </cdr:from>
    <cdr:to>
      <cdr:x>0.56141</cdr:x>
      <cdr:y>0.49421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6727FD29-1538-42AE-9A79-133EB429AE1E}"/>
            </a:ext>
          </a:extLst>
        </cdr:cNvPr>
        <cdr:cNvSpPr txBox="1"/>
      </cdr:nvSpPr>
      <cdr:spPr>
        <a:xfrm xmlns:a="http://schemas.openxmlformats.org/drawingml/2006/main">
          <a:off x="88900" y="1117600"/>
          <a:ext cx="4279914" cy="50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(2) Iterative solution to a damped spring-mass system.</a:t>
          </a:r>
        </a:p>
      </cdr:txBody>
    </cdr:sp>
  </cdr:relSizeAnchor>
  <cdr:relSizeAnchor xmlns:cdr="http://schemas.openxmlformats.org/drawingml/2006/chartDrawing">
    <cdr:from>
      <cdr:x>0.44145</cdr:x>
      <cdr:y>0.07335</cdr:y>
    </cdr:from>
    <cdr:to>
      <cdr:x>0.58099</cdr:x>
      <cdr:y>0.20077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2EB348F-AA85-408D-854C-AAB2C9318E23}"/>
            </a:ext>
          </a:extLst>
        </cdr:cNvPr>
        <cdr:cNvSpPr txBox="1"/>
      </cdr:nvSpPr>
      <cdr:spPr>
        <a:xfrm xmlns:a="http://schemas.openxmlformats.org/drawingml/2006/main">
          <a:off x="3435345" y="241285"/>
          <a:ext cx="1085855" cy="419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Overview</a:t>
          </a:r>
        </a:p>
      </cdr:txBody>
    </cdr:sp>
  </cdr:relSizeAnchor>
  <cdr:relSizeAnchor xmlns:cdr="http://schemas.openxmlformats.org/drawingml/2006/chartDrawing">
    <cdr:from>
      <cdr:x>0.01387</cdr:x>
      <cdr:y>0.47297</cdr:y>
    </cdr:from>
    <cdr:to>
      <cdr:x>0.56386</cdr:x>
      <cdr:y>0.62741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1CBD031B-A0FD-4393-9E66-3C3C9FB3CAF9}"/>
            </a:ext>
          </a:extLst>
        </cdr:cNvPr>
        <cdr:cNvSpPr txBox="1"/>
      </cdr:nvSpPr>
      <cdr:spPr>
        <a:xfrm xmlns:a="http://schemas.openxmlformats.org/drawingml/2006/main">
          <a:off x="107950" y="1555750"/>
          <a:ext cx="4279981" cy="507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(3) Analysis of data from a </a:t>
          </a:r>
          <a:r>
            <a:rPr lang="en-US" sz="1400" i="1">
              <a:latin typeface="Times New Roman" panose="02020603050405020304" pitchFamily="18" charset="0"/>
              <a:cs typeface="Times New Roman" panose="02020603050405020304" pitchFamily="18" charset="0"/>
            </a:rPr>
            <a:t>LC</a:t>
          </a:r>
          <a:r>
            <a:rPr lang="en-US" sz="1400" i="0">
              <a:latin typeface="Times New Roman" panose="02020603050405020304" pitchFamily="18" charset="0"/>
              <a:cs typeface="Times New Roman" panose="02020603050405020304" pitchFamily="18" charset="0"/>
            </a:rPr>
            <a:t> oscillation experiment.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466725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0E29DF7-323E-4FBF-B3B1-1DE81900B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0.3476</cdr:x>
      <cdr:y>0.2098</cdr:y>
    </cdr:from>
    <cdr:to>
      <cdr:x>0.73338</cdr:x>
      <cdr:y>0.34902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0C4B8F3-9ECF-4ACA-ADF9-57D9DF558E3B}"/>
            </a:ext>
          </a:extLst>
        </cdr:cNvPr>
        <cdr:cNvSpPr txBox="1"/>
      </cdr:nvSpPr>
      <cdr:spPr>
        <a:xfrm xmlns:a="http://schemas.openxmlformats.org/drawingml/2006/main">
          <a:off x="1676400" y="679450"/>
          <a:ext cx="186055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Solid</a:t>
          </a:r>
          <a:r>
            <a:rPr lang="en-US" sz="1100" baseline="0"/>
            <a:t> curve - exact solution</a:t>
          </a:r>
        </a:p>
        <a:p xmlns:a="http://schemas.openxmlformats.org/drawingml/2006/main">
          <a:r>
            <a:rPr lang="en-US" sz="1100" baseline="0"/>
            <a:t>Moving dot - iterative solution</a:t>
          </a:r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0.41126</cdr:x>
      <cdr:y>0.42084</cdr:y>
    </cdr:from>
    <cdr:to>
      <cdr:x>0.5508</cdr:x>
      <cdr:y>0.54826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2EB348F-AA85-408D-854C-AAB2C9318E23}"/>
            </a:ext>
          </a:extLst>
        </cdr:cNvPr>
        <cdr:cNvSpPr txBox="1"/>
      </cdr:nvSpPr>
      <cdr:spPr>
        <a:xfrm xmlns:a="http://schemas.openxmlformats.org/drawingml/2006/main">
          <a:off x="3200381" y="1384270"/>
          <a:ext cx="1085890" cy="4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Thank You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0.05578</cdr:x>
      <cdr:y>0.50974</cdr:y>
    </cdr:from>
    <cdr:to>
      <cdr:x>0.34451</cdr:x>
      <cdr:y>0.55521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23742" y="2807967"/>
              <a:ext cx="1675780" cy="25045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𝐴</m:t>
                    </m:r>
                    <m:func>
                      <m:func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600" b="0" i="0">
                            <a:latin typeface="Cambria Math" panose="02040503050406030204" pitchFamily="18" charset="0"/>
                          </a:rPr>
                          <m:t>cos</m:t>
                        </m:r>
                      </m:fName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𝜔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23742" y="2807967"/>
              <a:ext cx="1675780" cy="25045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𝑥=𝐴 cos⁡〖(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𝜔𝑡+𝜑)〗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0.0533</cdr:x>
      <cdr:y>0.76431</cdr:y>
    </cdr:from>
    <cdr:to>
      <cdr:x>0.32995</cdr:x>
      <cdr:y>0.86474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09348" y="4210298"/>
              <a:ext cx="1605632" cy="55322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𝑡𝑎𝑛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p>
                    </m:sSup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num>
                          <m:den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𝜔</m:t>
                            </m:r>
                            <m:sSub>
                              <m:sSubPr>
                                <m:ctrlP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0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3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09348" y="4210298"/>
              <a:ext cx="1605632" cy="55322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𝜑=〖𝑡𝑎𝑛〗^(−1) (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(−𝑣_0)/(𝜔𝑥_0 ))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0.05521</cdr:x>
      <cdr:y>0.88536</cdr:y>
    </cdr:from>
    <cdr:to>
      <cdr:x>0.21212</cdr:x>
      <cdr:y>0.96948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20433" y="4877117"/>
              <a:ext cx="910699" cy="46339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func>
                          <m:func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600" b="0" i="0">
                                <a:latin typeface="Cambria Math" panose="02040503050406030204" pitchFamily="18" charset="0"/>
                              </a:rPr>
                              <m:t>cos</m:t>
                            </m:r>
                          </m:fName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</m:func>
                      </m:den>
                    </m:f>
                  </m:oMath>
                </m:oMathPara>
              </a14:m>
              <a:endParaRPr lang="en-US" sz="1600" b="0"/>
            </a:p>
          </cdr:txBody>
        </cdr:sp>
      </mc:Choice>
      <mc:Fallback xmlns="">
        <cdr:sp macro="" textlink="">
          <cdr:nvSpPr>
            <cdr:cNvPr id="4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20433" y="4877117"/>
              <a:ext cx="910699" cy="46339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𝐴=𝑥_0/cos⁡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 </a:t>
              </a:r>
              <a:endParaRPr lang="en-US" sz="1600" b="0"/>
            </a:p>
          </cdr:txBody>
        </cdr:sp>
      </mc:Fallback>
    </mc:AlternateContent>
  </cdr:relSizeAnchor>
  <cdr:relSizeAnchor xmlns:cdr="http://schemas.openxmlformats.org/drawingml/2006/chartDrawing">
    <cdr:from>
      <cdr:x>0.42035</cdr:x>
      <cdr:y>0.37343</cdr:y>
    </cdr:from>
    <cdr:to>
      <cdr:x>0.67793</cdr:x>
      <cdr:y>0.44596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077351ED-E8D7-42FA-B324-D522AEEA3C1C}"/>
            </a:ext>
          </a:extLst>
        </cdr:cNvPr>
        <cdr:cNvSpPr txBox="1"/>
      </cdr:nvSpPr>
      <cdr:spPr>
        <a:xfrm xmlns:a="http://schemas.openxmlformats.org/drawingml/2006/main">
          <a:off x="2171430" y="1559105"/>
          <a:ext cx="1330588" cy="302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Iterative solution</a:t>
          </a:r>
        </a:p>
      </cdr:txBody>
    </cdr:sp>
  </cdr:relSizeAnchor>
  <cdr:relSizeAnchor xmlns:cdr="http://schemas.openxmlformats.org/drawingml/2006/chartDrawing">
    <cdr:from>
      <cdr:x>0.43156</cdr:x>
      <cdr:y>0.11813</cdr:y>
    </cdr:from>
    <cdr:to>
      <cdr:x>0.88933</cdr:x>
      <cdr:y>0.20028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2504751" y="650722"/>
              <a:ext cx="2656852" cy="45253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𝑚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𝑘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+1</m:t>
                                </m:r>
                              </m:sub>
                            </m:s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6" name="TextBox 3">
              <a:extLst xmlns:a="http://schemas.openxmlformats.org/drawingml/2006/main">
                <a:ext uri="{FF2B5EF4-FFF2-40B4-BE49-F238E27FC236}">
                  <a16:creationId xmlns="" xmlns:a16="http://schemas.microsoft.com/office/drawing/2014/main" xmlns:a14="http://schemas.microsoft.com/office/drawing/2010/main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2504751" y="650722"/>
              <a:ext cx="2656852" cy="45253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𝑚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( 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𝑣_(𝑖+1)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𝑣_𝑖)/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</a:t>
              </a:r>
              <a:r>
                <a:rPr lang="en-US" sz="1600" b="0" i="0">
                  <a:latin typeface="Cambria Math" panose="02040503050406030204" pitchFamily="18" charset="0"/>
                </a:rPr>
                <a:t>=−𝑘((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𝑥_(𝑖+1)</a:t>
              </a:r>
              <a:r>
                <a:rPr lang="en-US" sz="1600" b="0" i="0">
                  <a:latin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𝑥_𝑖)/</a:t>
              </a:r>
              <a:r>
                <a:rPr lang="en-US" sz="1600" b="0" i="0">
                  <a:latin typeface="Cambria Math" panose="02040503050406030204" pitchFamily="18" charset="0"/>
                </a:rPr>
                <a:t>2)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0.42422</cdr:x>
      <cdr:y>0.24092</cdr:y>
    </cdr:from>
    <cdr:to>
      <cdr:x>0.793</cdr:x>
      <cdr:y>0.32306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8A71DD28-269F-4AA4-BDBD-25D40A635525}"/>
                </a:ext>
              </a:extLst>
            </cdr:cNvPr>
            <cdr:cNvSpPr txBox="1"/>
          </cdr:nvSpPr>
          <cdr:spPr>
            <a:xfrm xmlns:a="http://schemas.openxmlformats.org/drawingml/2006/main">
              <a:off x="2462111" y="1327118"/>
              <a:ext cx="2140394" cy="452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+1</m:t>
                                </m:r>
                              </m:sub>
                            </m:s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7" name="TextBox 3">
              <a:extLst xmlns:a="http://schemas.openxmlformats.org/drawingml/2006/main">
                <a:ext uri="{FF2B5EF4-FFF2-40B4-BE49-F238E27FC236}">
                  <a16:creationId xmlns="" xmlns:a16="http://schemas.microsoft.com/office/drawing/2014/main" xmlns:a14="http://schemas.microsoft.com/office/drawing/2010/main" id="{8A71DD28-269F-4AA4-BDBD-25D40A635525}"/>
                </a:ext>
              </a:extLst>
            </cdr:cNvPr>
            <cdr:cNvSpPr txBox="1"/>
          </cdr:nvSpPr>
          <cdr:spPr>
            <a:xfrm xmlns:a="http://schemas.openxmlformats.org/drawingml/2006/main">
              <a:off x="2462111" y="1327118"/>
              <a:ext cx="2140394" cy="452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𝑥_(𝑖+1)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𝑥_𝑖)/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</a:t>
              </a:r>
              <a:r>
                <a:rPr lang="en-US" sz="1600" b="0" i="0">
                  <a:latin typeface="Cambria Math" panose="02040503050406030204" pitchFamily="18" charset="0"/>
                </a:rPr>
                <a:t>=((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𝑣_(𝑖+1)</a:t>
              </a:r>
              <a:r>
                <a:rPr lang="en-US" sz="1600" b="0" i="0">
                  <a:latin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𝑣_𝑖)/</a:t>
              </a:r>
              <a:r>
                <a:rPr lang="en-US" sz="1600" b="0" i="0">
                  <a:latin typeface="Cambria Math" panose="02040503050406030204" pitchFamily="18" charset="0"/>
                </a:rPr>
                <a:t>2)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0.42935</cdr:x>
      <cdr:y>0.4928</cdr:y>
    </cdr:from>
    <cdr:to>
      <cdr:x>0.89547</cdr:x>
      <cdr:y>0.68146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8A71DD28-269F-4AA4-BDBD-25D40A635525}"/>
                </a:ext>
              </a:extLst>
            </cdr:cNvPr>
            <cdr:cNvSpPr txBox="1"/>
          </cdr:nvSpPr>
          <cdr:spPr>
            <a:xfrm xmlns:a="http://schemas.openxmlformats.org/drawingml/2006/main">
              <a:off x="2491878" y="2714655"/>
              <a:ext cx="2705356" cy="103925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f>
                              <m:fPr>
                                <m:ctrlP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  <m:sSup>
                                  <m:sSupPr>
                                    <m:ctrlPr>
                                      <a:rPr lang="en-US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600" b="0" i="1">
                                        <a:latin typeface="Cambria Math" panose="02040503050406030204" pitchFamily="18" charset="0"/>
                                      </a:rPr>
                                      <m:t>(</m:t>
                                    </m:r>
                                    <m:r>
                                      <a:rPr lang="en-US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∆</m:t>
                                    </m:r>
                                    <m:r>
                                      <a:rPr lang="en-US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𝑡</m:t>
                                    </m:r>
                                    <m:r>
                                      <a:rPr lang="en-US" sz="16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sz="16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  <m:t>4</m:t>
                                </m:r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</a:rPr>
                                  <m:t>𝑚</m:t>
                                </m:r>
                              </m:den>
                            </m:f>
                          </m:e>
                        </m:d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num>
                      <m:den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sSup>
                                  <m:sSupPr>
                                    <m:ctrlPr>
                                      <a:rPr 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∆</m:t>
                                        </m:r>
                                        <m:r>
                                          <a:rPr lang="en-US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𝑡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US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  <m:r>
                                  <a:rPr lang="en-US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8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8A71DD28-269F-4AA4-BDBD-25D40A635525}"/>
                </a:ext>
              </a:extLst>
            </cdr:cNvPr>
            <cdr:cNvSpPr txBox="1"/>
          </cdr:nvSpPr>
          <cdr:spPr>
            <a:xfrm xmlns:a="http://schemas.openxmlformats.org/drawingml/2006/main">
              <a:off x="2491878" y="2714655"/>
              <a:ext cx="2705356" cy="103925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𝑥_(𝑖+1)</a:t>
              </a:r>
              <a:r>
                <a:rPr lang="en-US" sz="1600" b="0" i="0">
                  <a:latin typeface="Cambria Math" panose="02040503050406030204" pitchFamily="18" charset="0"/>
                </a:rPr>
                <a:t>=((1−(𝑘〖(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∆𝑡)〗^</a:t>
              </a:r>
              <a:r>
                <a:rPr lang="en-US" sz="1600" b="0" i="0">
                  <a:latin typeface="Cambria Math" panose="02040503050406030204" pitchFamily="18" charset="0"/>
                </a:rPr>
                <a:t>2)/4𝑚)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𝑥_𝑖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𝑣_𝑖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∆𝑡)/((</a:t>
              </a:r>
              <a:r>
                <a:rPr lang="en-US" sz="1600" b="0" i="0">
                  <a:latin typeface="Cambria Math" panose="02040503050406030204" pitchFamily="18" charset="0"/>
                </a:rPr>
                <a:t>1+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(𝑘(∆𝑡)^2)/4𝑚) 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0.44025</cdr:x>
      <cdr:y>0.78376</cdr:y>
    </cdr:from>
    <cdr:to>
      <cdr:x>0.85797</cdr:x>
      <cdr:y>0.86863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9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B5391B20-594F-4235-B44F-F24611309CF2}"/>
                </a:ext>
              </a:extLst>
            </cdr:cNvPr>
            <cdr:cNvSpPr txBox="1"/>
          </cdr:nvSpPr>
          <cdr:spPr>
            <a:xfrm xmlns:a="http://schemas.openxmlformats.org/drawingml/2006/main">
              <a:off x="2555167" y="4317441"/>
              <a:ext cx="2424382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6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𝑣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𝑚</m:t>
                        </m:r>
                      </m:den>
                    </m:f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+1</m:t>
                            </m:r>
                          </m:sub>
                        </m:s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6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</cdr:txBody>
        </cdr:sp>
      </mc:Choice>
      <mc:Fallback xmlns="">
        <cdr:sp macro="" textlink="">
          <cdr:nvSpPr>
            <cdr:cNvPr id="9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B5391B20-594F-4235-B44F-F24611309CF2}"/>
                </a:ext>
              </a:extLst>
            </cdr:cNvPr>
            <cdr:cNvSpPr txBox="1"/>
          </cdr:nvSpPr>
          <cdr:spPr>
            <a:xfrm xmlns:a="http://schemas.openxmlformats.org/drawingml/2006/main">
              <a:off x="2555167" y="4317441"/>
              <a:ext cx="2424382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𝑣_(𝑖+1)</a:t>
              </a:r>
              <a:r>
                <a:rPr lang="en-US" sz="1600" b="0" i="0">
                  <a:latin typeface="Cambria Math" panose="02040503050406030204" pitchFamily="18" charset="0"/>
                </a:rPr>
                <a:t>=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𝑣_𝑖</a:t>
              </a:r>
              <a:r>
                <a:rPr lang="en-US" sz="1600" b="0" i="0">
                  <a:latin typeface="Cambria Math" panose="02040503050406030204" pitchFamily="18" charset="0"/>
                </a:rPr>
                <a:t>−𝑘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∆𝑡/</a:t>
              </a:r>
              <a:r>
                <a:rPr lang="en-US" sz="1600" b="0" i="0">
                  <a:latin typeface="Cambria Math" panose="02040503050406030204" pitchFamily="18" charset="0"/>
                </a:rPr>
                <a:t>2𝑚 (</a:t>
              </a:r>
              <a:r>
                <a:rPr lang="en-US" sz="1600" b="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𝑥_(𝑖+1)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en-US" sz="16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0.05639</cdr:x>
      <cdr:y>0.59626</cdr:y>
    </cdr:from>
    <cdr:to>
      <cdr:x>0.19414</cdr:x>
      <cdr:y>0.72833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0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DB8DA285-61DC-4E17-910E-7A91F794B36C}"/>
                </a:ext>
              </a:extLst>
            </cdr:cNvPr>
            <cdr:cNvSpPr txBox="1"/>
          </cdr:nvSpPr>
          <cdr:spPr>
            <a:xfrm xmlns:a="http://schemas.openxmlformats.org/drawingml/2006/main">
              <a:off x="327282" y="3284573"/>
              <a:ext cx="799514" cy="72750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𝜔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10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DB8DA285-61DC-4E17-910E-7A91F794B36C}"/>
                </a:ext>
              </a:extLst>
            </cdr:cNvPr>
            <cdr:cNvSpPr txBox="1"/>
          </cdr:nvSpPr>
          <cdr:spPr>
            <a:xfrm xmlns:a="http://schemas.openxmlformats.org/drawingml/2006/main">
              <a:off x="327282" y="3284573"/>
              <a:ext cx="799514" cy="72750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𝜔=√(𝑘/𝑚)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0.04118</cdr:x>
      <cdr:y>0.37719</cdr:y>
    </cdr:from>
    <cdr:to>
      <cdr:x>0.29876</cdr:x>
      <cdr:y>0.44972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212725" y="1574800"/>
          <a:ext cx="1330588" cy="302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Exact solution</a:t>
          </a:r>
        </a:p>
      </cdr:txBody>
    </cdr:sp>
  </cdr:relSizeAnchor>
  <cdr:relSizeAnchor xmlns:cdr="http://schemas.openxmlformats.org/drawingml/2006/chartDrawing">
    <cdr:from>
      <cdr:x>0.03993</cdr:x>
      <cdr:y>0.36888</cdr:y>
    </cdr:from>
    <cdr:to>
      <cdr:x>0.38293</cdr:x>
      <cdr:y>0.97752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xmlns="" id="{4719C284-96D1-4002-BDE8-076D838176F2}"/>
            </a:ext>
          </a:extLst>
        </cdr:cNvPr>
        <cdr:cNvSpPr/>
      </cdr:nvSpPr>
      <cdr:spPr>
        <a:xfrm xmlns:a="http://schemas.openxmlformats.org/drawingml/2006/main">
          <a:off x="231777" y="2032001"/>
          <a:ext cx="1990725" cy="3352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0.40591</cdr:x>
      <cdr:y>0.36715</cdr:y>
    </cdr:from>
    <cdr:to>
      <cdr:x>0.94092</cdr:x>
      <cdr:y>0.97752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xmlns="" id="{ACD5363A-009D-44D5-812C-8E85529A42B7}"/>
            </a:ext>
          </a:extLst>
        </cdr:cNvPr>
        <cdr:cNvSpPr/>
      </cdr:nvSpPr>
      <cdr:spPr>
        <a:xfrm xmlns:a="http://schemas.openxmlformats.org/drawingml/2006/main">
          <a:off x="2355850" y="2022475"/>
          <a:ext cx="3105152" cy="336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0.04158</cdr:x>
      <cdr:y>0.01614</cdr:y>
    </cdr:from>
    <cdr:to>
      <cdr:x>0.38129</cdr:x>
      <cdr:y>0.34813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xmlns="" id="{ACD5363A-009D-44D5-812C-8E85529A42B7}"/>
            </a:ext>
          </a:extLst>
        </cdr:cNvPr>
        <cdr:cNvSpPr/>
      </cdr:nvSpPr>
      <cdr:spPr>
        <a:xfrm xmlns:a="http://schemas.openxmlformats.org/drawingml/2006/main">
          <a:off x="241301" y="88900"/>
          <a:ext cx="1971676" cy="18288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0.40591</cdr:x>
      <cdr:y>0.01614</cdr:y>
    </cdr:from>
    <cdr:to>
      <cdr:x>0.936</cdr:x>
      <cdr:y>0.34813</cdr:y>
    </cdr:to>
    <cdr:sp macro="" textlink="">
      <cdr:nvSpPr>
        <cdr:cNvPr id="15" name="Rectangle 14">
          <a:extLst xmlns:a="http://schemas.openxmlformats.org/drawingml/2006/main">
            <a:ext uri="{FF2B5EF4-FFF2-40B4-BE49-F238E27FC236}">
              <a16:creationId xmlns:a16="http://schemas.microsoft.com/office/drawing/2014/main" xmlns="" id="{6B5CDF33-5C2A-445C-90DC-57EF83F5BA4D}"/>
            </a:ext>
          </a:extLst>
        </cdr:cNvPr>
        <cdr:cNvSpPr/>
      </cdr:nvSpPr>
      <cdr:spPr>
        <a:xfrm xmlns:a="http://schemas.openxmlformats.org/drawingml/2006/main">
          <a:off x="2355849" y="88900"/>
          <a:ext cx="3076577" cy="18288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0.05142</cdr:x>
      <cdr:y>0.02305</cdr:y>
    </cdr:from>
    <cdr:to>
      <cdr:x>0.309</cdr:x>
      <cdr:y>0.09558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298450" y="127000"/>
          <a:ext cx="1494968" cy="39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Starting equations</a:t>
          </a:r>
        </a:p>
      </cdr:txBody>
    </cdr:sp>
  </cdr:relSizeAnchor>
  <cdr:relSizeAnchor xmlns:cdr="http://schemas.openxmlformats.org/drawingml/2006/chartDrawing">
    <cdr:from>
      <cdr:x>0.4256</cdr:x>
      <cdr:y>0.02478</cdr:y>
    </cdr:from>
    <cdr:to>
      <cdr:x>0.68318</cdr:x>
      <cdr:y>0.09731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2470150" y="136525"/>
          <a:ext cx="1494968" cy="39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Starting equations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0.01093</cdr:x>
      <cdr:y>0.0226</cdr:y>
    </cdr:from>
    <cdr:to>
      <cdr:x>0.93238</cdr:x>
      <cdr:y>0.22034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50799" y="50800"/>
          <a:ext cx="4283075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To begin</a:t>
          </a:r>
          <a:r>
            <a:rPr lang="en-US" sz="1600" baseline="0"/>
            <a:t> the iteration, go to row B1 and type in</a:t>
          </a:r>
        </a:p>
        <a:p xmlns:a="http://schemas.openxmlformats.org/drawingml/2006/main">
          <a:r>
            <a:rPr lang="en-US" sz="1600" baseline="0"/>
            <a:t>"= B1 +1" then every time the key F9 is pressed</a:t>
          </a:r>
        </a:p>
        <a:p xmlns:a="http://schemas.openxmlformats.org/drawingml/2006/main">
          <a:r>
            <a:rPr lang="en-US" sz="1600" baseline="0"/>
            <a:t>time will be advanced by one step. If you use a Mac</a:t>
          </a:r>
        </a:p>
        <a:p xmlns:a="http://schemas.openxmlformats.org/drawingml/2006/main">
          <a:r>
            <a:rPr lang="en-US" sz="1600" baseline="0"/>
            <a:t>you must use the equivalent key to F9.</a:t>
          </a:r>
        </a:p>
        <a:p xmlns:a="http://schemas.openxmlformats.org/drawingml/2006/main">
          <a:endParaRPr lang="en-US" sz="1600" baseline="0"/>
        </a:p>
        <a:p xmlns:a="http://schemas.openxmlformats.org/drawingml/2006/main">
          <a:r>
            <a:rPr lang="en-US" sz="1600" baseline="0"/>
            <a:t>The input parameters are highlighted in yellow.</a:t>
          </a:r>
          <a:endParaRPr lang="en-US" sz="16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28574</xdr:rowOff>
    </xdr:from>
    <xdr:to>
      <xdr:col>9</xdr:col>
      <xdr:colOff>219075</xdr:colOff>
      <xdr:row>34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7F4DE0C-96DE-4FC8-B6B9-7267F976E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557212</xdr:colOff>
      <xdr:row>0</xdr:row>
      <xdr:rowOff>109537</xdr:rowOff>
    </xdr:from>
    <xdr:to>
      <xdr:col>21</xdr:col>
      <xdr:colOff>571500</xdr:colOff>
      <xdr:row>36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C79D3FAE-E30C-4565-B010-117CF61FB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23810</xdr:colOff>
      <xdr:row>37</xdr:row>
      <xdr:rowOff>100012</xdr:rowOff>
    </xdr:from>
    <xdr:to>
      <xdr:col>22</xdr:col>
      <xdr:colOff>19049</xdr:colOff>
      <xdr:row>70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B0AE0175-96EA-4E53-AE99-FB86FB648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57150</xdr:colOff>
      <xdr:row>11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0.33611</cdr:x>
      <cdr:y>0.28049</cdr:y>
    </cdr:from>
    <cdr:to>
      <cdr:x>0.74306</cdr:x>
      <cdr:y>0.44317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68697C4-8747-4DA3-AE22-EF6529145D20}"/>
            </a:ext>
          </a:extLst>
        </cdr:cNvPr>
        <cdr:cNvSpPr txBox="1"/>
      </cdr:nvSpPr>
      <cdr:spPr>
        <a:xfrm xmlns:a="http://schemas.openxmlformats.org/drawingml/2006/main">
          <a:off x="1536700" y="803275"/>
          <a:ext cx="1860549" cy="46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Solid</a:t>
          </a:r>
          <a:r>
            <a:rPr lang="en-US" sz="1100" baseline="0"/>
            <a:t> curve - exact solution</a:t>
          </a:r>
        </a:p>
        <a:p xmlns:a="http://schemas.openxmlformats.org/drawingml/2006/main">
          <a:r>
            <a:rPr lang="en-US" sz="1100" baseline="0"/>
            <a:t>Moving dot - iterative solution</a:t>
          </a:r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0.05112</cdr:x>
      <cdr:y>0.09721</cdr:y>
    </cdr:from>
    <cdr:to>
      <cdr:x>0.27187</cdr:x>
      <cdr:y>0.16434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74673" y="669927"/>
              <a:ext cx="1617985" cy="46261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𝑚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𝑣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𝑘𝑥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𝑏𝑣</m:t>
                    </m:r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="" xmlns:a16="http://schemas.microsoft.com/office/drawing/2014/main" xmlns:a14="http://schemas.microsoft.com/office/drawing/2010/main" id="{FAA23C04-9B16-4A6E-87E1-4A75A7A9FF3D}"/>
                </a:ext>
              </a:extLst>
            </cdr:cNvPr>
            <cdr:cNvSpPr txBox="1"/>
          </cdr:nvSpPr>
          <cdr:spPr>
            <a:xfrm xmlns:a="http://schemas.openxmlformats.org/drawingml/2006/main">
              <a:off x="374673" y="669927"/>
              <a:ext cx="1617985" cy="46261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𝑚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∆𝑣/∆𝑡</a:t>
              </a:r>
              <a:r>
                <a:rPr lang="en-US" sz="1600" b="0" i="0">
                  <a:latin typeface="Cambria Math" panose="02040503050406030204" pitchFamily="18" charset="0"/>
                </a:rPr>
                <a:t>=−𝑘𝑥−𝑏𝑣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0.05241</cdr:x>
      <cdr:y>0.18567</cdr:y>
    </cdr:from>
    <cdr:to>
      <cdr:x>0.14369</cdr:x>
      <cdr:y>0.2528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4">
              <a:extLst xmlns:a="http://schemas.openxmlformats.org/drawingml/2006/main">
                <a:ext uri="{FF2B5EF4-FFF2-40B4-BE49-F238E27FC236}">
                  <a16:creationId xmlns:a16="http://schemas.microsoft.com/office/drawing/2014/main" xmlns="" id="{5C663397-887E-4382-B261-D8A8CB9A5468}"/>
                </a:ext>
              </a:extLst>
            </cdr:cNvPr>
            <cdr:cNvSpPr txBox="1"/>
          </cdr:nvSpPr>
          <cdr:spPr>
            <a:xfrm xmlns:a="http://schemas.openxmlformats.org/drawingml/2006/main">
              <a:off x="384175" y="1279525"/>
              <a:ext cx="668966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𝑣</m:t>
                    </m:r>
                  </m:oMath>
                </m:oMathPara>
              </a14:m>
              <a:endParaRPr lang="en-US" sz="1100"/>
            </a:p>
          </cdr:txBody>
        </cdr:sp>
      </mc:Choice>
      <mc:Fallback xmlns="">
        <cdr:sp macro="" textlink="">
          <cdr:nvSpPr>
            <cdr:cNvPr id="3" name="TextBox 4">
              <a:extLst xmlns:a="http://schemas.openxmlformats.org/drawingml/2006/main">
                <a:ext uri="{FF2B5EF4-FFF2-40B4-BE49-F238E27FC236}">
                  <a16:creationId xmlns:a16="http://schemas.microsoft.com/office/drawing/2014/main" id="{5C663397-887E-4382-B261-D8A8CB9A5468}"/>
                </a:ext>
              </a:extLst>
            </cdr:cNvPr>
            <cdr:cNvSpPr txBox="1"/>
          </cdr:nvSpPr>
          <cdr:spPr>
            <a:xfrm xmlns:a="http://schemas.openxmlformats.org/drawingml/2006/main">
              <a:off x="384175" y="1279525"/>
              <a:ext cx="668966" cy="46262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∆𝑥/∆𝑡</a:t>
              </a:r>
              <a:r>
                <a:rPr lang="en-US" sz="1600" b="0" i="0">
                  <a:latin typeface="Cambria Math" panose="02040503050406030204" pitchFamily="18" charset="0"/>
                </a:rPr>
                <a:t>=𝑣</a:t>
              </a:r>
              <a:endParaRPr lang="en-US" sz="1100"/>
            </a:p>
          </cdr:txBody>
        </cdr:sp>
      </mc:Fallback>
    </mc:AlternateContent>
  </cdr:relSizeAnchor>
  <cdr:relSizeAnchor xmlns:cdr="http://schemas.openxmlformats.org/drawingml/2006/chartDrawing">
    <cdr:from>
      <cdr:x>0.3838</cdr:x>
      <cdr:y>0.19673</cdr:y>
    </cdr:from>
    <cdr:to>
      <cdr:x>0.67582</cdr:x>
      <cdr:y>0.26239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7DCF0CF5-5DF0-4F7A-A9C9-E72EF9BFAFE7}"/>
                </a:ext>
              </a:extLst>
            </cdr:cNvPr>
            <cdr:cNvSpPr txBox="1"/>
          </cdr:nvSpPr>
          <cdr:spPr>
            <a:xfrm xmlns:a="http://schemas.openxmlformats.org/drawingml/2006/main">
              <a:off x="2813050" y="1355725"/>
              <a:ext cx="2140394" cy="452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+1</m:t>
                                </m:r>
                              </m:sub>
                            </m:s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4" name="TextBox 3">
              <a:extLst xmlns:a="http://schemas.openxmlformats.org/drawingml/2006/main">
                <a:ext uri="{FF2B5EF4-FFF2-40B4-BE49-F238E27FC236}">
                  <a16:creationId xmlns="" xmlns:a16="http://schemas.microsoft.com/office/drawing/2014/main" xmlns:a14="http://schemas.microsoft.com/office/drawing/2010/main" id="{7DCF0CF5-5DF0-4F7A-A9C9-E72EF9BFAFE7}"/>
                </a:ext>
              </a:extLst>
            </cdr:cNvPr>
            <cdr:cNvSpPr txBox="1"/>
          </cdr:nvSpPr>
          <cdr:spPr>
            <a:xfrm xmlns:a="http://schemas.openxmlformats.org/drawingml/2006/main">
              <a:off x="2813050" y="1355725"/>
              <a:ext cx="2140394" cy="45249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𝑥_(𝑖+1)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𝑥_𝑖)/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</a:t>
              </a:r>
              <a:r>
                <a:rPr lang="en-US" sz="1600" b="0" i="0">
                  <a:latin typeface="Cambria Math" panose="02040503050406030204" pitchFamily="18" charset="0"/>
                </a:rPr>
                <a:t>=((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𝑣_(𝑖+1)</a:t>
              </a:r>
              <a:r>
                <a:rPr lang="en-US" sz="1600" b="0" i="0">
                  <a:latin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𝑣_𝑖)/</a:t>
              </a:r>
              <a:r>
                <a:rPr lang="en-US" sz="1600" b="0" i="0">
                  <a:latin typeface="Cambria Math" panose="02040503050406030204" pitchFamily="18" charset="0"/>
                </a:rPr>
                <a:t>2)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0.38508</cdr:x>
      <cdr:y>0.10551</cdr:y>
    </cdr:from>
    <cdr:to>
      <cdr:x>0.93632</cdr:x>
      <cdr:y>0.17117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A73B0812-DCFF-4619-A993-24E9814D8A95}"/>
                </a:ext>
              </a:extLst>
            </cdr:cNvPr>
            <cdr:cNvSpPr txBox="1"/>
          </cdr:nvSpPr>
          <cdr:spPr>
            <a:xfrm xmlns:a="http://schemas.openxmlformats.org/drawingml/2006/main">
              <a:off x="2822439" y="727086"/>
              <a:ext cx="4040307" cy="45248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𝑚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  <m:r>
                      <a:rPr lang="en-US" sz="1600" b="0" i="1">
                        <a:latin typeface="Cambria Math" panose="02040503050406030204" pitchFamily="18" charset="0"/>
                      </a:rPr>
                      <m:t>=−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𝑘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  <m:r>
                                  <a:rPr lang="en-US" sz="1600" b="0" i="1">
                                    <a:solidFill>
                                      <a:srgbClr val="0000FF"/>
                                    </a:solidFill>
                                    <a:latin typeface="Cambria Math" panose="02040503050406030204" pitchFamily="18" charset="0"/>
                                  </a:rPr>
                                  <m:t>+1</m:t>
                                </m:r>
                              </m:sub>
                            </m:s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n-US" sz="1600" b="0" i="1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a:rPr lang="en-US" sz="16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𝑏</m:t>
                    </m:r>
                    <m:d>
                      <m:dPr>
                        <m:ctrlP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00FF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00FF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00FF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0000FF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+1</m:t>
                                </m:r>
                              </m:sub>
                            </m:sSub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FF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FF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srgbClr val="FF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num>
                          <m:den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5" name="TextBox 3">
              <a:extLst xmlns:a="http://schemas.openxmlformats.org/drawingml/2006/main">
                <a:ext uri="{FF2B5EF4-FFF2-40B4-BE49-F238E27FC236}">
                  <a16:creationId xmlns="" xmlns:a16="http://schemas.microsoft.com/office/drawing/2014/main" xmlns:a14="http://schemas.microsoft.com/office/drawing/2010/main" id="{A73B0812-DCFF-4619-A993-24E9814D8A95}"/>
                </a:ext>
              </a:extLst>
            </cdr:cNvPr>
            <cdr:cNvSpPr txBox="1"/>
          </cdr:nvSpPr>
          <cdr:spPr>
            <a:xfrm xmlns:a="http://schemas.openxmlformats.org/drawingml/2006/main">
              <a:off x="2822439" y="727086"/>
              <a:ext cx="4040307" cy="45248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𝑚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( 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𝑣_(𝑖+1)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𝑣_𝑖)/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</a:t>
              </a:r>
              <a:r>
                <a:rPr lang="en-US" sz="1600" b="0" i="0">
                  <a:latin typeface="Cambria Math" panose="02040503050406030204" pitchFamily="18" charset="0"/>
                </a:rPr>
                <a:t>=−𝑘((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</a:rPr>
                <a:t>𝑥_(𝑖+1)</a:t>
              </a:r>
              <a:r>
                <a:rPr lang="en-US" sz="1600" b="0" i="0">
                  <a:latin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𝑥_𝑖)/</a:t>
              </a:r>
              <a:r>
                <a:rPr lang="en-US" sz="1600" b="0" i="0">
                  <a:latin typeface="Cambria Math" panose="02040503050406030204" pitchFamily="18" charset="0"/>
                </a:rPr>
                <a:t>2)−𝑏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((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srgbClr val="0000FF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𝑣_(𝑖+1)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𝑣_𝑖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)/2)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0.06021</cdr:x>
      <cdr:y>0.55886</cdr:y>
    </cdr:from>
    <cdr:to>
      <cdr:x>0.15792</cdr:x>
      <cdr:y>0.6267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xtBox 4">
              <a:extLst xmlns:a="http://schemas.openxmlformats.org/drawingml/2006/main">
                <a:ext uri="{FF2B5EF4-FFF2-40B4-BE49-F238E27FC236}">
                  <a16:creationId xmlns:a16="http://schemas.microsoft.com/office/drawing/2014/main" xmlns="" id="{5D55685F-1435-4BF9-84CA-7013BBA05EDD}"/>
                </a:ext>
              </a:extLst>
            </cdr:cNvPr>
            <cdr:cNvSpPr txBox="1"/>
          </cdr:nvSpPr>
          <cdr:spPr>
            <a:xfrm xmlns:a="http://schemas.openxmlformats.org/drawingml/2006/main">
              <a:off x="441325" y="3851275"/>
              <a:ext cx="716158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𝛾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𝑏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𝑚</m:t>
                        </m:r>
                      </m:den>
                    </m:f>
                  </m:oMath>
                </m:oMathPara>
              </a14:m>
              <a:endParaRPr lang="en-US" sz="1100"/>
            </a:p>
          </cdr:txBody>
        </cdr:sp>
      </mc:Choice>
      <mc:Fallback xmlns="">
        <cdr:sp macro="" textlink="">
          <cdr:nvSpPr>
            <cdr:cNvPr id="6" name="TextBox 4">
              <a:extLst xmlns:a="http://schemas.openxmlformats.org/drawingml/2006/main">
                <a:ext uri="{FF2B5EF4-FFF2-40B4-BE49-F238E27FC236}">
                  <a16:creationId xmlns:a16="http://schemas.microsoft.com/office/drawing/2014/main" id="{5D55685F-1435-4BF9-84CA-7013BBA05EDD}"/>
                </a:ext>
              </a:extLst>
            </cdr:cNvPr>
            <cdr:cNvSpPr txBox="1"/>
          </cdr:nvSpPr>
          <cdr:spPr>
            <a:xfrm xmlns:a="http://schemas.openxmlformats.org/drawingml/2006/main">
              <a:off x="441325" y="3851275"/>
              <a:ext cx="716158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en-US" sz="1600" b="0" i="0">
                  <a:latin typeface="Cambria Math" panose="02040503050406030204" pitchFamily="18" charset="0"/>
                </a:rPr>
                <a:t>=𝑏/2𝑚</a:t>
              </a:r>
              <a:endParaRPr lang="en-US" sz="1100"/>
            </a:p>
          </cdr:txBody>
        </cdr:sp>
      </mc:Fallback>
    </mc:AlternateContent>
  </cdr:relSizeAnchor>
  <cdr:relSizeAnchor xmlns:cdr="http://schemas.openxmlformats.org/drawingml/2006/chartDrawing">
    <cdr:from>
      <cdr:x>0.05241</cdr:x>
      <cdr:y>0.32942</cdr:y>
    </cdr:from>
    <cdr:to>
      <cdr:x>0.15753</cdr:x>
      <cdr:y>0.39726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4">
              <a:extLst xmlns:a="http://schemas.openxmlformats.org/drawingml/2006/main">
                <a:ext uri="{FF2B5EF4-FFF2-40B4-BE49-F238E27FC236}">
                  <a16:creationId xmlns:a16="http://schemas.microsoft.com/office/drawing/2014/main" xmlns="" id="{5D55685F-1435-4BF9-84CA-7013BBA05EDD}"/>
                </a:ext>
              </a:extLst>
            </cdr:cNvPr>
            <cdr:cNvSpPr txBox="1"/>
          </cdr:nvSpPr>
          <cdr:spPr>
            <a:xfrm xmlns:a="http://schemas.openxmlformats.org/drawingml/2006/main">
              <a:off x="384175" y="2270125"/>
              <a:ext cx="770403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𝛼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</m:t>
                        </m:r>
                      </m:den>
                    </m:f>
                  </m:oMath>
                </m:oMathPara>
              </a14:m>
              <a:endParaRPr lang="en-US" sz="1100"/>
            </a:p>
          </cdr:txBody>
        </cdr:sp>
      </mc:Choice>
      <mc:Fallback xmlns="">
        <cdr:sp macro="" textlink="">
          <cdr:nvSpPr>
            <cdr:cNvPr id="7" name="TextBox 4">
              <a:extLst xmlns:a="http://schemas.openxmlformats.org/drawingml/2006/main">
                <a:ext uri="{FF2B5EF4-FFF2-40B4-BE49-F238E27FC236}">
                  <a16:creationId xmlns:a16="http://schemas.microsoft.com/office/drawing/2014/main" id="{5D55685F-1435-4BF9-84CA-7013BBA05EDD}"/>
                </a:ext>
              </a:extLst>
            </cdr:cNvPr>
            <cdr:cNvSpPr txBox="1"/>
          </cdr:nvSpPr>
          <cdr:spPr>
            <a:xfrm xmlns:a="http://schemas.openxmlformats.org/drawingml/2006/main">
              <a:off x="384175" y="2270125"/>
              <a:ext cx="770403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</a:t>
              </a:r>
              <a:r>
                <a:rPr lang="en-US" sz="1600" b="0" i="0">
                  <a:latin typeface="Cambria Math" panose="02040503050406030204" pitchFamily="18" charset="0"/>
                </a:rPr>
                <a:t>=𝑘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∆𝑡/2𝑚</a:t>
              </a:r>
              <a:endParaRPr lang="en-US" sz="1100"/>
            </a:p>
          </cdr:txBody>
        </cdr:sp>
      </mc:Fallback>
    </mc:AlternateContent>
  </cdr:relSizeAnchor>
  <cdr:relSizeAnchor xmlns:cdr="http://schemas.openxmlformats.org/drawingml/2006/chartDrawing">
    <cdr:from>
      <cdr:x>0.05761</cdr:x>
      <cdr:y>0.44414</cdr:y>
    </cdr:from>
    <cdr:to>
      <cdr:x>0.14663</cdr:x>
      <cdr:y>0.51104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TextBox 4">
              <a:extLst xmlns:a="http://schemas.openxmlformats.org/drawingml/2006/main">
                <a:ext uri="{FF2B5EF4-FFF2-40B4-BE49-F238E27FC236}">
                  <a16:creationId xmlns:a16="http://schemas.microsoft.com/office/drawing/2014/main" xmlns="" id="{2F63E1A6-F826-40FD-88CE-A9503D13499C}"/>
                </a:ext>
              </a:extLst>
            </cdr:cNvPr>
            <cdr:cNvSpPr txBox="1"/>
          </cdr:nvSpPr>
          <cdr:spPr>
            <a:xfrm xmlns:a="http://schemas.openxmlformats.org/drawingml/2006/main">
              <a:off x="422275" y="3060700"/>
              <a:ext cx="652422" cy="46102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100"/>
            </a:p>
          </cdr:txBody>
        </cdr:sp>
      </mc:Choice>
      <mc:Fallback xmlns="">
        <cdr:sp macro="" textlink="">
          <cdr:nvSpPr>
            <cdr:cNvPr id="8" name="TextBox 4">
              <a:extLst xmlns:a="http://schemas.openxmlformats.org/drawingml/2006/main">
                <a:ext uri="{FF2B5EF4-FFF2-40B4-BE49-F238E27FC236}">
                  <a16:creationId xmlns:a16="http://schemas.microsoft.com/office/drawing/2014/main" id="{2F63E1A6-F826-40FD-88CE-A9503D13499C}"/>
                </a:ext>
              </a:extLst>
            </cdr:cNvPr>
            <cdr:cNvSpPr txBox="1"/>
          </cdr:nvSpPr>
          <cdr:spPr>
            <a:xfrm xmlns:a="http://schemas.openxmlformats.org/drawingml/2006/main">
              <a:off x="422275" y="3060700"/>
              <a:ext cx="652422" cy="46102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r>
                <a:rPr lang="en-US" sz="1600" b="0" i="0">
                  <a:latin typeface="Cambria Math" panose="02040503050406030204" pitchFamily="18" charset="0"/>
                </a:rPr>
                <a:t>=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∆𝑡/2</a:t>
              </a:r>
              <a:endParaRPr lang="en-US" sz="1100"/>
            </a:p>
          </cdr:txBody>
        </cdr:sp>
      </mc:Fallback>
    </mc:AlternateContent>
  </cdr:relSizeAnchor>
  <cdr:relSizeAnchor xmlns:cdr="http://schemas.openxmlformats.org/drawingml/2006/chartDrawing">
    <cdr:from>
      <cdr:x>0.05761</cdr:x>
      <cdr:y>0.75374</cdr:y>
    </cdr:from>
    <cdr:to>
      <cdr:x>0.44408</cdr:x>
      <cdr:y>0.82911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9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0490A1D8-8A42-495E-95C7-1E914C27F718}"/>
                </a:ext>
              </a:extLst>
            </cdr:cNvPr>
            <cdr:cNvSpPr txBox="1"/>
          </cdr:nvSpPr>
          <cdr:spPr>
            <a:xfrm xmlns:a="http://schemas.openxmlformats.org/drawingml/2006/main">
              <a:off x="422275" y="5194300"/>
              <a:ext cx="2832634" cy="5193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𝛾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∆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𝛼𝛽</m:t>
                            </m:r>
                          </m:e>
                        </m:d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n-US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num>
                      <m:den>
                        <m:d>
                          <m:dPr>
                            <m:ctrlP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𝛾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∆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𝛼𝛽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9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0490A1D8-8A42-495E-95C7-1E914C27F718}"/>
                </a:ext>
              </a:extLst>
            </cdr:cNvPr>
            <cdr:cNvSpPr txBox="1"/>
          </cdr:nvSpPr>
          <cdr:spPr>
            <a:xfrm xmlns:a="http://schemas.openxmlformats.org/drawingml/2006/main">
              <a:off x="422275" y="5194300"/>
              <a:ext cx="2832634" cy="51937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𝑥_(𝑖+1)</a:t>
              </a:r>
              <a:r>
                <a:rPr lang="en-US" sz="1600" b="0" i="0">
                  <a:latin typeface="Cambria Math" panose="02040503050406030204" pitchFamily="18" charset="0"/>
                </a:rPr>
                <a:t>=((1+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𝛾∆𝑡</a:t>
              </a:r>
              <a:r>
                <a:rPr lang="en-US" sz="1600" b="0" i="0">
                  <a:latin typeface="Cambria Math" panose="02040503050406030204" pitchFamily="18" charset="0"/>
                </a:rPr>
                <a:t>−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𝛼𝛽)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𝑥_𝑖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𝑣_𝑖</a:t>
              </a:r>
              <a:r>
                <a:rPr lang="en-US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∆𝑡)/(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(1+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𝛾∆𝑡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𝛼𝛽)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schemeClr val="tx1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0.05371</cdr:x>
      <cdr:y>0.87676</cdr:y>
    </cdr:from>
    <cdr:to>
      <cdr:x>0.47984</cdr:x>
      <cdr:y>0.95256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0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8D5EDEB3-9341-4C4C-90DC-4FBA3C54BBC7}"/>
                </a:ext>
              </a:extLst>
            </cdr:cNvPr>
            <cdr:cNvSpPr txBox="1"/>
          </cdr:nvSpPr>
          <cdr:spPr>
            <a:xfrm xmlns:a="http://schemas.openxmlformats.org/drawingml/2006/main">
              <a:off x="393700" y="6042025"/>
              <a:ext cx="3123291" cy="52238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US" sz="1600" b="0" i="1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𝛾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∆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𝑡</m:t>
                            </m:r>
                          </m:e>
                        </m:d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600" b="0" i="1">
                                <a:solidFill>
                                  <a:srgbClr val="0000FF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num>
                      <m:den>
                        <m:d>
                          <m:dPr>
                            <m:ctrlP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𝛾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∆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𝑡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10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8D5EDEB3-9341-4C4C-90DC-4FBA3C54BBC7}"/>
                </a:ext>
              </a:extLst>
            </cdr:cNvPr>
            <cdr:cNvSpPr txBox="1"/>
          </cdr:nvSpPr>
          <cdr:spPr>
            <a:xfrm xmlns:a="http://schemas.openxmlformats.org/drawingml/2006/main">
              <a:off x="393700" y="6042025"/>
              <a:ext cx="3123291" cy="52238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𝑣_(𝑖+1)</a:t>
              </a:r>
              <a:r>
                <a:rPr lang="en-US" sz="1600" b="0" i="0">
                  <a:latin typeface="Cambria Math" panose="02040503050406030204" pitchFamily="18" charset="0"/>
                </a:rPr>
                <a:t>=((1−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𝛾∆𝑡)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𝑣_𝑖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−𝛼(</a:t>
              </a:r>
              <a:r>
                <a:rPr lang="en-US" sz="1600" b="0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𝑥_𝑖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en-US" sz="1600" b="0" i="0">
                  <a:solidFill>
                    <a:srgbClr val="0000FF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𝑥_(𝑖+1)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))/(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(1+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𝛾∆𝑡) 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0.04462</cdr:x>
      <cdr:y>0.66943</cdr:y>
    </cdr:from>
    <cdr:to>
      <cdr:x>0.24858</cdr:x>
      <cdr:y>0.72741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36B13E6-71D0-48AC-A2E8-EDB29F8CA13E}"/>
            </a:ext>
          </a:extLst>
        </cdr:cNvPr>
        <cdr:cNvSpPr txBox="1"/>
      </cdr:nvSpPr>
      <cdr:spPr>
        <a:xfrm xmlns:a="http://schemas.openxmlformats.org/drawingml/2006/main">
          <a:off x="327025" y="4613275"/>
          <a:ext cx="1494969" cy="39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Iterative solution</a:t>
          </a:r>
        </a:p>
      </cdr:txBody>
    </cdr:sp>
  </cdr:relSizeAnchor>
  <cdr:relSizeAnchor xmlns:cdr="http://schemas.openxmlformats.org/drawingml/2006/chartDrawing">
    <cdr:from>
      <cdr:x>0.03032</cdr:x>
      <cdr:y>0.6639</cdr:y>
    </cdr:from>
    <cdr:to>
      <cdr:x>0.53476</cdr:x>
      <cdr:y>0.97927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xmlns="" id="{BDF9F96C-7751-4417-8C6C-4E671C95E9F9}"/>
            </a:ext>
          </a:extLst>
        </cdr:cNvPr>
        <cdr:cNvSpPr/>
      </cdr:nvSpPr>
      <cdr:spPr>
        <a:xfrm xmlns:a="http://schemas.openxmlformats.org/drawingml/2006/main">
          <a:off x="222250" y="4575175"/>
          <a:ext cx="3697288" cy="2173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0.3682</cdr:x>
      <cdr:y>0.02695</cdr:y>
    </cdr:from>
    <cdr:to>
      <cdr:x>0.95841</cdr:x>
      <cdr:y>0.302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xmlns="" id="{C204D66B-C00B-44DC-A5BB-98684F9580A8}"/>
            </a:ext>
          </a:extLst>
        </cdr:cNvPr>
        <cdr:cNvSpPr/>
      </cdr:nvSpPr>
      <cdr:spPr>
        <a:xfrm xmlns:a="http://schemas.openxmlformats.org/drawingml/2006/main">
          <a:off x="2698750" y="185738"/>
          <a:ext cx="4325938" cy="1895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0.01473</cdr:x>
      <cdr:y>0.02258</cdr:y>
    </cdr:from>
    <cdr:to>
      <cdr:x>0.31514</cdr:x>
      <cdr:y>0.30615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xmlns="" id="{C204D66B-C00B-44DC-A5BB-98684F9580A8}"/>
            </a:ext>
          </a:extLst>
        </cdr:cNvPr>
        <cdr:cNvSpPr/>
      </cdr:nvSpPr>
      <cdr:spPr>
        <a:xfrm xmlns:a="http://schemas.openxmlformats.org/drawingml/2006/main">
          <a:off x="107950" y="155575"/>
          <a:ext cx="2201863" cy="1954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0.03942</cdr:x>
      <cdr:y>0.02672</cdr:y>
    </cdr:from>
    <cdr:to>
      <cdr:x>0.24339</cdr:x>
      <cdr:y>0.0847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288925" y="184150"/>
          <a:ext cx="1494968" cy="39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Starting equations</a:t>
          </a:r>
        </a:p>
      </cdr:txBody>
    </cdr:sp>
  </cdr:relSizeAnchor>
  <cdr:relSizeAnchor xmlns:cdr="http://schemas.openxmlformats.org/drawingml/2006/chartDrawing">
    <cdr:from>
      <cdr:x>0.3799</cdr:x>
      <cdr:y>0.0281</cdr:y>
    </cdr:from>
    <cdr:to>
      <cdr:x>0.58387</cdr:x>
      <cdr:y>0.08608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2784475" y="193675"/>
          <a:ext cx="1494968" cy="39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Starting equations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0.06805</cdr:x>
      <cdr:y>0.33307</cdr:y>
    </cdr:from>
    <cdr:to>
      <cdr:x>0.35778</cdr:x>
      <cdr:y>0.3733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4B782CFF-6ABE-4D68-99C5-65BA97253B30}"/>
                </a:ext>
              </a:extLst>
            </cdr:cNvPr>
            <cdr:cNvSpPr txBox="1"/>
          </cdr:nvSpPr>
          <cdr:spPr>
            <a:xfrm xmlns:a="http://schemas.openxmlformats.org/drawingml/2006/main">
              <a:off x="497487" y="2085893"/>
              <a:ext cx="2118016" cy="25199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𝐴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sup>
                    </m:sSup>
                    <m:func>
                      <m:func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600" b="0" i="0">
                            <a:latin typeface="Cambria Math" panose="02040503050406030204" pitchFamily="18" charset="0"/>
                          </a:rPr>
                          <m:t>cos</m:t>
                        </m:r>
                      </m:fName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𝜔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′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𝜑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2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4B782CFF-6ABE-4D68-99C5-65BA97253B30}"/>
                </a:ext>
              </a:extLst>
            </cdr:cNvPr>
            <cdr:cNvSpPr txBox="1"/>
          </cdr:nvSpPr>
          <cdr:spPr>
            <a:xfrm xmlns:a="http://schemas.openxmlformats.org/drawingml/2006/main">
              <a:off x="497487" y="2085893"/>
              <a:ext cx="2118016" cy="25199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𝑥=𝐴𝑒^(−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𝛾𝑡) </a:t>
              </a:r>
              <a:r>
                <a:rPr lang="en-US" sz="1600" b="0" i="0">
                  <a:latin typeface="Cambria Math" panose="02040503050406030204" pitchFamily="18" charset="0"/>
                </a:rPr>
                <a:t> cos⁡〖(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𝜔′𝑡+𝜑)〗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0.47766</cdr:x>
      <cdr:y>0.01525</cdr:y>
    </cdr:from>
    <cdr:to>
      <cdr:x>0.58702</cdr:x>
      <cdr:y>0.13142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3C0DB8F1-1E9D-4974-BB1B-5E4AA504B73D}"/>
                </a:ext>
              </a:extLst>
            </cdr:cNvPr>
            <cdr:cNvSpPr txBox="1"/>
          </cdr:nvSpPr>
          <cdr:spPr>
            <a:xfrm xmlns:a="http://schemas.openxmlformats.org/drawingml/2006/main">
              <a:off x="3491877" y="95524"/>
              <a:ext cx="799514" cy="72750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𝜔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3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3C0DB8F1-1E9D-4974-BB1B-5E4AA504B73D}"/>
                </a:ext>
              </a:extLst>
            </cdr:cNvPr>
            <cdr:cNvSpPr txBox="1"/>
          </cdr:nvSpPr>
          <cdr:spPr>
            <a:xfrm xmlns:a="http://schemas.openxmlformats.org/drawingml/2006/main">
              <a:off x="3491877" y="95524"/>
              <a:ext cx="799514" cy="72750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𝜔=√(𝑘/𝑚)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0.05255</cdr:x>
      <cdr:y>0.04766</cdr:y>
    </cdr:from>
    <cdr:to>
      <cdr:x>0.25705</cdr:x>
      <cdr:y>0.11145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79674FA-147A-4426-9CC3-6AF88C4E0EE2}"/>
            </a:ext>
          </a:extLst>
        </cdr:cNvPr>
        <cdr:cNvSpPr txBox="1"/>
      </cdr:nvSpPr>
      <cdr:spPr>
        <a:xfrm xmlns:a="http://schemas.openxmlformats.org/drawingml/2006/main">
          <a:off x="384175" y="298450"/>
          <a:ext cx="1494968" cy="39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Exact solution</a:t>
          </a:r>
        </a:p>
      </cdr:txBody>
    </cdr:sp>
  </cdr:relSizeAnchor>
  <cdr:relSizeAnchor xmlns:cdr="http://schemas.openxmlformats.org/drawingml/2006/chartDrawing">
    <cdr:from>
      <cdr:x>0.30271</cdr:x>
      <cdr:y>0.03397</cdr:y>
    </cdr:from>
    <cdr:to>
      <cdr:x>0.40068</cdr:x>
      <cdr:y>0.10862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TextBox 4">
              <a:extLst xmlns:a="http://schemas.openxmlformats.org/drawingml/2006/main">
                <a:ext uri="{FF2B5EF4-FFF2-40B4-BE49-F238E27FC236}">
                  <a16:creationId xmlns:a16="http://schemas.microsoft.com/office/drawing/2014/main" xmlns="" id="{4F960099-3569-4A06-BB07-631E418FB0F6}"/>
                </a:ext>
              </a:extLst>
            </cdr:cNvPr>
            <cdr:cNvSpPr txBox="1"/>
          </cdr:nvSpPr>
          <cdr:spPr>
            <a:xfrm xmlns:a="http://schemas.openxmlformats.org/drawingml/2006/main">
              <a:off x="2212975" y="212725"/>
              <a:ext cx="716158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𝛾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𝑏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𝑚</m:t>
                        </m:r>
                      </m:den>
                    </m:f>
                  </m:oMath>
                </m:oMathPara>
              </a14:m>
              <a:endParaRPr lang="en-US" sz="1100"/>
            </a:p>
          </cdr:txBody>
        </cdr:sp>
      </mc:Choice>
      <mc:Fallback xmlns="">
        <cdr:sp macro="" textlink="">
          <cdr:nvSpPr>
            <cdr:cNvPr id="5" name="TextBox 4">
              <a:extLst xmlns:a="http://schemas.openxmlformats.org/drawingml/2006/main">
                <a:ext uri="{FF2B5EF4-FFF2-40B4-BE49-F238E27FC236}">
                  <a16:creationId xmlns:a16="http://schemas.microsoft.com/office/drawing/2014/main" id="{4F960099-3569-4A06-BB07-631E418FB0F6}"/>
                </a:ext>
              </a:extLst>
            </cdr:cNvPr>
            <cdr:cNvSpPr txBox="1"/>
          </cdr:nvSpPr>
          <cdr:spPr>
            <a:xfrm xmlns:a="http://schemas.openxmlformats.org/drawingml/2006/main">
              <a:off x="2212975" y="212725"/>
              <a:ext cx="716158" cy="4675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en-US" sz="1600" b="0" i="0">
                  <a:latin typeface="Cambria Math" panose="02040503050406030204" pitchFamily="18" charset="0"/>
                </a:rPr>
                <a:t>=𝑏/2𝑚</a:t>
              </a:r>
              <a:endParaRPr lang="en-US" sz="1100"/>
            </a:p>
          </cdr:txBody>
        </cdr:sp>
      </mc:Fallback>
    </mc:AlternateContent>
  </cdr:relSizeAnchor>
  <cdr:relSizeAnchor xmlns:cdr="http://schemas.openxmlformats.org/drawingml/2006/chartDrawing">
    <cdr:from>
      <cdr:x>0.05516</cdr:x>
      <cdr:y>0.22104</cdr:y>
    </cdr:from>
    <cdr:to>
      <cdr:x>0.25966</cdr:x>
      <cdr:y>0.28484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A0CEC9A-895D-4A07-906E-615B86CDFCAD}"/>
            </a:ext>
          </a:extLst>
        </cdr:cNvPr>
        <cdr:cNvSpPr txBox="1"/>
      </cdr:nvSpPr>
      <cdr:spPr>
        <a:xfrm xmlns:a="http://schemas.openxmlformats.org/drawingml/2006/main">
          <a:off x="403225" y="1384300"/>
          <a:ext cx="1494968" cy="39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Under-damped: </a:t>
          </a:r>
        </a:p>
      </cdr:txBody>
    </cdr:sp>
  </cdr:relSizeAnchor>
  <cdr:relSizeAnchor xmlns:cdr="http://schemas.openxmlformats.org/drawingml/2006/chartDrawing">
    <cdr:from>
      <cdr:x>0.30011</cdr:x>
      <cdr:y>0.22864</cdr:y>
    </cdr:from>
    <cdr:to>
      <cdr:x>0.37955</cdr:x>
      <cdr:y>0.26864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93051A4C-473F-479D-B4B5-CA8367A822C5}"/>
                </a:ext>
              </a:extLst>
            </cdr:cNvPr>
            <cdr:cNvSpPr txBox="1"/>
          </cdr:nvSpPr>
          <cdr:spPr>
            <a:xfrm xmlns:a="http://schemas.openxmlformats.org/drawingml/2006/main">
              <a:off x="2193925" y="1431925"/>
              <a:ext cx="580736" cy="25045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𝜔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&gt;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𝛾</m:t>
                    </m:r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7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93051A4C-473F-479D-B4B5-CA8367A822C5}"/>
                </a:ext>
              </a:extLst>
            </cdr:cNvPr>
            <cdr:cNvSpPr txBox="1"/>
          </cdr:nvSpPr>
          <cdr:spPr>
            <a:xfrm xmlns:a="http://schemas.openxmlformats.org/drawingml/2006/main">
              <a:off x="2193925" y="1431925"/>
              <a:ext cx="580736" cy="25045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𝜔&gt;𝛾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0.0721</cdr:x>
      <cdr:y>0.44005</cdr:y>
    </cdr:from>
    <cdr:to>
      <cdr:x>0.26089</cdr:x>
      <cdr:y>0.48839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CB06F9D0-2335-4199-AEA2-BC00FD3AA36E}"/>
                </a:ext>
              </a:extLst>
            </cdr:cNvPr>
            <cdr:cNvSpPr txBox="1"/>
          </cdr:nvSpPr>
          <cdr:spPr>
            <a:xfrm xmlns:a="http://schemas.openxmlformats.org/drawingml/2006/main">
              <a:off x="527050" y="2755900"/>
              <a:ext cx="1380186" cy="30271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𝜔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′=</m:t>
                    </m:r>
                    <m:rad>
                      <m:radPr>
                        <m:degHide m:val="on"/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𝜔</m:t>
                            </m:r>
                          </m:e>
                          <m:sup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p>
                          <m:sSup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𝛾</m:t>
                            </m:r>
                          </m:e>
                          <m:sup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8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CB06F9D0-2335-4199-AEA2-BC00FD3AA36E}"/>
                </a:ext>
              </a:extLst>
            </cdr:cNvPr>
            <cdr:cNvSpPr txBox="1"/>
          </cdr:nvSpPr>
          <cdr:spPr>
            <a:xfrm xmlns:a="http://schemas.openxmlformats.org/drawingml/2006/main">
              <a:off x="527050" y="2755900"/>
              <a:ext cx="1380186" cy="30271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𝜔′=√(𝜔^2−𝛾^2 )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0.06428</cdr:x>
      <cdr:y>0.55108</cdr:y>
    </cdr:from>
    <cdr:to>
      <cdr:x>0.42671</cdr:x>
      <cdr:y>0.67941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9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257A99BA-0F02-488E-A60F-DE257D9D89C1}"/>
                </a:ext>
              </a:extLst>
            </cdr:cNvPr>
            <cdr:cNvSpPr txBox="1"/>
          </cdr:nvSpPr>
          <cdr:spPr>
            <a:xfrm xmlns:a="http://schemas.openxmlformats.org/drawingml/2006/main">
              <a:off x="469899" y="3451225"/>
              <a:ext cx="2649541" cy="80368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𝑡𝑎𝑛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p>
                    </m:sSup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𝜔</m:t>
                                </m:r>
                              </m:e>
                              <m:sup>
                                <m: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den>
                        </m:f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0" lang="en-US" sz="1600" b="0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0" lang="en-US" sz="16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en-US" sz="16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kumimoji="0" lang="en-US" sz="16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0" lang="en-US" sz="16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en-US" sz="16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kumimoji="0" lang="en-US" sz="1600" b="0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0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+</m:t>
                            </m:r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𝛾</m:t>
                            </m:r>
                          </m:e>
                        </m:d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en-US" sz="1600" b="0">
                <a:ea typeface="Cambria Math" panose="02040503050406030204" pitchFamily="18" charset="0"/>
              </a:endParaRPr>
            </a:p>
            <a:p xmlns:a="http://schemas.openxmlformats.org/drawingml/2006/main">
              <a:endParaRPr lang="en-US" sz="1600"/>
            </a:p>
          </cdr:txBody>
        </cdr:sp>
      </mc:Choice>
      <mc:Fallback xmlns="">
        <cdr:sp macro="" textlink="">
          <cdr:nvSpPr>
            <cdr:cNvPr id="9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257A99BA-0F02-488E-A60F-DE257D9D89C1}"/>
                </a:ext>
              </a:extLst>
            </cdr:cNvPr>
            <cdr:cNvSpPr txBox="1"/>
          </cdr:nvSpPr>
          <cdr:spPr>
            <a:xfrm xmlns:a="http://schemas.openxmlformats.org/drawingml/2006/main">
              <a:off x="469899" y="3451225"/>
              <a:ext cx="2649541" cy="803682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𝜑=〖𝑡𝑎𝑛〗^(−1) (−1/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𝜔^′  (𝑣_0/𝑥_0 +𝛾) 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)</a:t>
              </a:r>
              <a:endParaRPr lang="en-US" sz="1600" b="0">
                <a:ea typeface="Cambria Math" panose="02040503050406030204" pitchFamily="18" charset="0"/>
              </a:endParaRPr>
            </a:p>
            <a:p xmlns:a="http://schemas.openxmlformats.org/drawingml/2006/main">
              <a:pPr/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0.07861</cdr:x>
      <cdr:y>0.69556</cdr:y>
    </cdr:from>
    <cdr:to>
      <cdr:x>0.20319</cdr:x>
      <cdr:y>0.76956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0" name="TextBox 1">
              <a:extLst xmlns:a="http://schemas.openxmlformats.org/drawingml/2006/main">
                <a:ext uri="{FF2B5EF4-FFF2-40B4-BE49-F238E27FC236}">
                  <a16:creationId xmlns:a16="http://schemas.microsoft.com/office/drawing/2014/main" xmlns="" id="{9A995527-AF85-416B-8EDF-B96419CEC332}"/>
                </a:ext>
              </a:extLst>
            </cdr:cNvPr>
            <cdr:cNvSpPr txBox="1"/>
          </cdr:nvSpPr>
          <cdr:spPr>
            <a:xfrm xmlns:a="http://schemas.openxmlformats.org/drawingml/2006/main">
              <a:off x="574675" y="4356100"/>
              <a:ext cx="910699" cy="46339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func>
                          <m:func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600" b="0" i="0">
                                <a:latin typeface="Cambria Math" panose="02040503050406030204" pitchFamily="18" charset="0"/>
                              </a:rPr>
                              <m:t>cos</m:t>
                            </m:r>
                          </m:fName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</m:func>
                      </m:den>
                    </m:f>
                  </m:oMath>
                </m:oMathPara>
              </a14:m>
              <a:endParaRPr lang="en-US" sz="1600" b="0"/>
            </a:p>
          </cdr:txBody>
        </cdr:sp>
      </mc:Choice>
      <mc:Fallback xmlns="">
        <cdr:sp macro="" textlink="">
          <cdr:nvSpPr>
            <cdr:cNvPr id="10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9A995527-AF85-416B-8EDF-B96419CEC332}"/>
                </a:ext>
              </a:extLst>
            </cdr:cNvPr>
            <cdr:cNvSpPr txBox="1"/>
          </cdr:nvSpPr>
          <cdr:spPr>
            <a:xfrm xmlns:a="http://schemas.openxmlformats.org/drawingml/2006/main">
              <a:off x="574675" y="4356100"/>
              <a:ext cx="910699" cy="46339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𝐴=𝑥_0/cos⁡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 </a:t>
              </a:r>
              <a:endParaRPr lang="en-US" sz="1600" b="0"/>
            </a:p>
          </cdr:txBody>
        </cdr:sp>
      </mc:Fallback>
    </mc:AlternateContent>
  </cdr:relSizeAnchor>
  <cdr:relSizeAnchor xmlns:cdr="http://schemas.openxmlformats.org/drawingml/2006/chartDrawing">
    <cdr:from>
      <cdr:x>0.55418</cdr:x>
      <cdr:y>0.22104</cdr:y>
    </cdr:from>
    <cdr:to>
      <cdr:x>0.75868</cdr:x>
      <cdr:y>0.28484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2417B85-E487-450E-B7F6-8C949BF95FA5}"/>
            </a:ext>
          </a:extLst>
        </cdr:cNvPr>
        <cdr:cNvSpPr txBox="1"/>
      </cdr:nvSpPr>
      <cdr:spPr>
        <a:xfrm xmlns:a="http://schemas.openxmlformats.org/drawingml/2006/main">
          <a:off x="4051300" y="1384300"/>
          <a:ext cx="1494968" cy="39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Over-damped: </a:t>
          </a:r>
        </a:p>
      </cdr:txBody>
    </cdr:sp>
  </cdr:relSizeAnchor>
  <cdr:relSizeAnchor xmlns:cdr="http://schemas.openxmlformats.org/drawingml/2006/chartDrawing">
    <cdr:from>
      <cdr:x>0.79653</cdr:x>
      <cdr:y>0.23016</cdr:y>
    </cdr:from>
    <cdr:to>
      <cdr:x>0.87596</cdr:x>
      <cdr:y>0.27016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3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1C10A54D-BAE4-4B87-8A90-619CCFDEA9D6}"/>
                </a:ext>
              </a:extLst>
            </cdr:cNvPr>
            <cdr:cNvSpPr txBox="1"/>
          </cdr:nvSpPr>
          <cdr:spPr>
            <a:xfrm xmlns:a="http://schemas.openxmlformats.org/drawingml/2006/main">
              <a:off x="5822950" y="1441450"/>
              <a:ext cx="580736" cy="25045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𝜔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𝛾</m:t>
                    </m:r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13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1C10A54D-BAE4-4B87-8A90-619CCFDEA9D6}"/>
                </a:ext>
              </a:extLst>
            </cdr:cNvPr>
            <cdr:cNvSpPr txBox="1"/>
          </cdr:nvSpPr>
          <cdr:spPr>
            <a:xfrm xmlns:a="http://schemas.openxmlformats.org/drawingml/2006/main">
              <a:off x="5822950" y="1441450"/>
              <a:ext cx="580736" cy="25045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𝜔&lt;𝛾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0.562</cdr:x>
      <cdr:y>0.3275</cdr:y>
    </cdr:from>
    <cdr:to>
      <cdr:x>0.91299</cdr:x>
      <cdr:y>0.37369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4" name="TextBox 3">
              <a:extLst xmlns:a="http://schemas.openxmlformats.org/drawingml/2006/main">
                <a:ext uri="{FF2B5EF4-FFF2-40B4-BE49-F238E27FC236}">
                  <a16:creationId xmlns:a16="http://schemas.microsoft.com/office/drawing/2014/main" xmlns="" id="{2A50D83A-D9A8-4A31-BEF4-6D7695125D61}"/>
                </a:ext>
              </a:extLst>
            </cdr:cNvPr>
            <cdr:cNvSpPr txBox="1"/>
          </cdr:nvSpPr>
          <cdr:spPr>
            <a:xfrm xmlns:a="http://schemas.openxmlformats.org/drawingml/2006/main">
              <a:off x="4108450" y="2051050"/>
              <a:ext cx="2565895" cy="2892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𝐴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−(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𝜔</m:t>
                            </m:r>
                          </m:e>
                          <m:sup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sup>
                    </m:sSup>
                    <m:r>
                      <a:rPr lang="en-US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𝐵</m:t>
                    </m:r>
                    <m:sSup>
                      <m:sSupPr>
                        <m:ctrlP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−(</m:t>
                        </m:r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𝛾</m:t>
                        </m:r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𝜔</m:t>
                            </m:r>
                          </m:e>
                          <m:sup>
                            <m:r>
                              <a:rPr kumimoji="0" lang="en-US" sz="16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′</m:t>
                            </m:r>
                          </m:sup>
                        </m:sSup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)</m:t>
                        </m:r>
                        <m:r>
                          <a:rPr kumimoji="0" lang="en-US" sz="16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lang="en-US" sz="1600"/>
            </a:p>
          </cdr:txBody>
        </cdr:sp>
      </mc:Choice>
      <mc:Fallback xmlns="">
        <cdr:sp macro="" textlink="">
          <cdr:nvSpPr>
            <cdr:cNvPr id="14" name="TextBox 3">
              <a:extLst xmlns:a="http://schemas.openxmlformats.org/drawingml/2006/main">
                <a:ext uri="{FF2B5EF4-FFF2-40B4-BE49-F238E27FC236}">
                  <a16:creationId xmlns:a16="http://schemas.microsoft.com/office/drawing/2014/main" id="{2A50D83A-D9A8-4A31-BEF4-6D7695125D61}"/>
                </a:ext>
              </a:extLst>
            </cdr:cNvPr>
            <cdr:cNvSpPr txBox="1"/>
          </cdr:nvSpPr>
          <cdr:spPr>
            <a:xfrm xmlns:a="http://schemas.openxmlformats.org/drawingml/2006/main">
              <a:off x="4108450" y="2051050"/>
              <a:ext cx="2565895" cy="289246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𝑥=𝐴𝑒^(−(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𝛾+𝜔^′)𝑡)</a:t>
              </a:r>
              <a:r>
                <a:rPr lang="en-US" sz="1600" b="0" i="0">
                  <a:latin typeface="Cambria Math" panose="02040503050406030204" pitchFamily="18" charset="0"/>
                </a:rPr>
                <a:t>+𝐵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𝑒^(−(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𝛾−𝜔^′)𝑡</a:t>
              </a:r>
              <a:r>
                <a:rPr kumimoji="0" lang="en-US" sz="16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600"/>
            </a:p>
          </cdr:txBody>
        </cdr:sp>
      </mc:Fallback>
    </mc:AlternateContent>
  </cdr:relSizeAnchor>
  <cdr:relSizeAnchor xmlns:cdr="http://schemas.openxmlformats.org/drawingml/2006/chartDrawing">
    <cdr:from>
      <cdr:x>0.55939</cdr:x>
      <cdr:y>0.46286</cdr:y>
    </cdr:from>
    <cdr:to>
      <cdr:x>0.8112</cdr:x>
      <cdr:y>0.53917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5" name="TextBox 1">
              <a:extLst xmlns:a="http://schemas.openxmlformats.org/drawingml/2006/main">
                <a:ext uri="{FF2B5EF4-FFF2-40B4-BE49-F238E27FC236}">
                  <a16:creationId xmlns:a16="http://schemas.microsoft.com/office/drawing/2014/main" xmlns="" id="{206322C0-DE34-4DA0-984C-5A0247AABF35}"/>
                </a:ext>
              </a:extLst>
            </cdr:cNvPr>
            <cdr:cNvSpPr txBox="1"/>
          </cdr:nvSpPr>
          <cdr:spPr>
            <a:xfrm xmlns:a="http://schemas.openxmlformats.org/drawingml/2006/main">
              <a:off x="4089400" y="2898775"/>
              <a:ext cx="1840824" cy="47788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n-US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𝜔</m:t>
                                </m:r>
                              </m:e>
                              <m:sup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𝛾</m:t>
                            </m:r>
                          </m:e>
                        </m:d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𝜔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′</m:t>
                        </m:r>
                      </m:den>
                    </m:f>
                  </m:oMath>
                </m:oMathPara>
              </a14:m>
              <a:endParaRPr lang="en-US" sz="1600" b="0"/>
            </a:p>
          </cdr:txBody>
        </cdr:sp>
      </mc:Choice>
      <mc:Fallback xmlns="">
        <cdr:sp macro="" textlink="">
          <cdr:nvSpPr>
            <cdr:cNvPr id="15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206322C0-DE34-4DA0-984C-5A0247AABF35}"/>
                </a:ext>
              </a:extLst>
            </cdr:cNvPr>
            <cdr:cNvSpPr txBox="1"/>
          </cdr:nvSpPr>
          <cdr:spPr>
            <a:xfrm xmlns:a="http://schemas.openxmlformats.org/drawingml/2006/main">
              <a:off x="4089400" y="2898775"/>
              <a:ext cx="1840824" cy="47788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𝐴=(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(𝜔^′−𝛾) </a:t>
              </a:r>
              <a:r>
                <a:rPr lang="en-US" sz="1600" b="0" i="0">
                  <a:latin typeface="Cambria Math" panose="02040503050406030204" pitchFamily="18" charset="0"/>
                </a:rPr>
                <a:t>𝑥_0−𝑣_0)/2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𝜔′</a:t>
              </a:r>
              <a:endParaRPr lang="en-US" sz="1600" b="0"/>
            </a:p>
          </cdr:txBody>
        </cdr:sp>
      </mc:Fallback>
    </mc:AlternateContent>
  </cdr:relSizeAnchor>
  <cdr:relSizeAnchor xmlns:cdr="http://schemas.openxmlformats.org/drawingml/2006/chartDrawing">
    <cdr:from>
      <cdr:x>0.56851</cdr:x>
      <cdr:y>0.61343</cdr:y>
    </cdr:from>
    <cdr:to>
      <cdr:x>0.82032</cdr:x>
      <cdr:y>0.68974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6" name="TextBox 1">
              <a:extLst xmlns:a="http://schemas.openxmlformats.org/drawingml/2006/main">
                <a:ext uri="{FF2B5EF4-FFF2-40B4-BE49-F238E27FC236}">
                  <a16:creationId xmlns:a16="http://schemas.microsoft.com/office/drawing/2014/main" xmlns="" id="{F3E37542-E696-4FD8-BD3B-F1BA59E38DE9}"/>
                </a:ext>
              </a:extLst>
            </cdr:cNvPr>
            <cdr:cNvSpPr txBox="1"/>
          </cdr:nvSpPr>
          <cdr:spPr>
            <a:xfrm xmlns:a="http://schemas.openxmlformats.org/drawingml/2006/main">
              <a:off x="4156075" y="3841750"/>
              <a:ext cx="1840824" cy="47788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n-US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𝜔</m:t>
                                </m:r>
                              </m:e>
                              <m:sup>
                                <m:r>
                                  <a:rPr lang="en-US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𝛾</m:t>
                            </m:r>
                          </m:e>
                        </m:d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𝜔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′</m:t>
                        </m:r>
                      </m:den>
                    </m:f>
                  </m:oMath>
                </m:oMathPara>
              </a14:m>
              <a:endParaRPr lang="en-US" sz="1600" b="0"/>
            </a:p>
          </cdr:txBody>
        </cdr:sp>
      </mc:Choice>
      <mc:Fallback xmlns="">
        <cdr:sp macro="" textlink="">
          <cdr:nvSpPr>
            <cdr:cNvPr id="16" name="TextBox 1">
              <a:extLst xmlns:a="http://schemas.openxmlformats.org/drawingml/2006/main">
                <a:ext uri="{FF2B5EF4-FFF2-40B4-BE49-F238E27FC236}">
                  <a16:creationId xmlns:a16="http://schemas.microsoft.com/office/drawing/2014/main" id="{F3E37542-E696-4FD8-BD3B-F1BA59E38DE9}"/>
                </a:ext>
              </a:extLst>
            </cdr:cNvPr>
            <cdr:cNvSpPr txBox="1"/>
          </cdr:nvSpPr>
          <cdr:spPr>
            <a:xfrm xmlns:a="http://schemas.openxmlformats.org/drawingml/2006/main">
              <a:off x="4156075" y="3841750"/>
              <a:ext cx="1840824" cy="477888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US" sz="1600" b="0" i="0">
                  <a:latin typeface="Cambria Math" panose="02040503050406030204" pitchFamily="18" charset="0"/>
                </a:rPr>
                <a:t>𝐵=(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(𝜔^′+𝛾) </a:t>
              </a:r>
              <a:r>
                <a:rPr lang="en-US" sz="1600" b="0" i="0">
                  <a:latin typeface="Cambria Math" panose="02040503050406030204" pitchFamily="18" charset="0"/>
                </a:rPr>
                <a:t>𝑥_0+𝑣_0)/2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𝜔′</a:t>
              </a:r>
              <a:endParaRPr lang="en-US" sz="1600" b="0"/>
            </a:p>
          </cdr:txBody>
        </cdr:sp>
      </mc:Fallback>
    </mc:AlternateContent>
  </cdr:relSizeAnchor>
  <cdr:relSizeAnchor xmlns:cdr="http://schemas.openxmlformats.org/drawingml/2006/chartDrawing">
    <cdr:from>
      <cdr:x>0.04473</cdr:x>
      <cdr:y>0.21191</cdr:y>
    </cdr:from>
    <cdr:to>
      <cdr:x>0.50489</cdr:x>
      <cdr:y>0.79316</cdr:y>
    </cdr:to>
    <cdr:sp macro="" textlink="">
      <cdr:nvSpPr>
        <cdr:cNvPr id="17" name="Rectangle 16">
          <a:extLst xmlns:a="http://schemas.openxmlformats.org/drawingml/2006/main">
            <a:ext uri="{FF2B5EF4-FFF2-40B4-BE49-F238E27FC236}">
              <a16:creationId xmlns:a16="http://schemas.microsoft.com/office/drawing/2014/main" xmlns="" id="{F3FF3E61-82EF-4D4B-A6E2-16804F5B1AE6}"/>
            </a:ext>
          </a:extLst>
        </cdr:cNvPr>
        <cdr:cNvSpPr/>
      </cdr:nvSpPr>
      <cdr:spPr>
        <a:xfrm xmlns:a="http://schemas.openxmlformats.org/drawingml/2006/main">
          <a:off x="327024" y="1327150"/>
          <a:ext cx="3363915" cy="3640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0.52161</cdr:x>
      <cdr:y>0.21191</cdr:y>
    </cdr:from>
    <cdr:to>
      <cdr:x>0.98176</cdr:x>
      <cdr:y>0.79316</cdr:y>
    </cdr:to>
    <cdr:sp macro="" textlink="">
      <cdr:nvSpPr>
        <cdr:cNvPr id="18" name="Rectangle 17">
          <a:extLst xmlns:a="http://schemas.openxmlformats.org/drawingml/2006/main">
            <a:ext uri="{FF2B5EF4-FFF2-40B4-BE49-F238E27FC236}">
              <a16:creationId xmlns:a16="http://schemas.microsoft.com/office/drawing/2014/main" xmlns="" id="{BDF9F96C-7751-4417-8C6C-4E671C95E9F9}"/>
            </a:ext>
          </a:extLst>
        </cdr:cNvPr>
        <cdr:cNvSpPr/>
      </cdr:nvSpPr>
      <cdr:spPr>
        <a:xfrm xmlns:a="http://schemas.openxmlformats.org/drawingml/2006/main">
          <a:off x="3813175" y="1327150"/>
          <a:ext cx="3363915" cy="3640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0.01093</cdr:x>
      <cdr:y>0.0226</cdr:y>
    </cdr:from>
    <cdr:to>
      <cdr:x>0.93238</cdr:x>
      <cdr:y>0.22034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5EC01A5A-BCAD-4942-BDA8-D1B6282187A0}"/>
            </a:ext>
          </a:extLst>
        </cdr:cNvPr>
        <cdr:cNvSpPr txBox="1"/>
      </cdr:nvSpPr>
      <cdr:spPr>
        <a:xfrm xmlns:a="http://schemas.openxmlformats.org/drawingml/2006/main">
          <a:off x="50799" y="50800"/>
          <a:ext cx="4283075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To begin</a:t>
          </a:r>
          <a:r>
            <a:rPr lang="en-US" sz="1600" baseline="0"/>
            <a:t> the iteration, go to row B1 and type in</a:t>
          </a:r>
        </a:p>
        <a:p xmlns:a="http://schemas.openxmlformats.org/drawingml/2006/main">
          <a:r>
            <a:rPr lang="en-US" sz="1600" baseline="0"/>
            <a:t>"= B1 +1" then every time the key F9 is pressed</a:t>
          </a:r>
        </a:p>
        <a:p xmlns:a="http://schemas.openxmlformats.org/drawingml/2006/main">
          <a:r>
            <a:rPr lang="en-US" sz="1600" baseline="0"/>
            <a:t>time will be advanced by one step. If you use a Mac</a:t>
          </a:r>
        </a:p>
        <a:p xmlns:a="http://schemas.openxmlformats.org/drawingml/2006/main">
          <a:r>
            <a:rPr lang="en-US" sz="1600" baseline="0"/>
            <a:t>you must use the equivalent key to F9.</a:t>
          </a:r>
        </a:p>
        <a:p xmlns:a="http://schemas.openxmlformats.org/drawingml/2006/main">
          <a:endParaRPr lang="en-US" sz="1600" baseline="0"/>
        </a:p>
        <a:p xmlns:a="http://schemas.openxmlformats.org/drawingml/2006/main">
          <a:r>
            <a:rPr lang="en-US" sz="1600" baseline="0"/>
            <a:t>The input parameters are highlighted in yellow.</a:t>
          </a:r>
          <a:endParaRPr lang="en-US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H22" sqref="H22"/>
    </sheetView>
  </sheetViews>
  <sheetFormatPr defaultRowHeight="15" x14ac:dyDescent="0.25"/>
  <cols>
    <col min="1" max="1" width="21.42578125" style="1" customWidth="1"/>
    <col min="6" max="6" width="16.42578125" style="2" customWidth="1"/>
  </cols>
  <sheetData>
    <row r="1" spans="1:6" x14ac:dyDescent="0.25">
      <c r="A1" s="1" t="s">
        <v>3</v>
      </c>
      <c r="B1">
        <f ca="1">B1+1</f>
        <v>6</v>
      </c>
    </row>
    <row r="3" spans="1:6" x14ac:dyDescent="0.25">
      <c r="A3" s="4" t="s">
        <v>1</v>
      </c>
      <c r="B3" s="15">
        <v>1</v>
      </c>
    </row>
    <row r="4" spans="1:6" x14ac:dyDescent="0.25">
      <c r="A4" s="4" t="s">
        <v>0</v>
      </c>
      <c r="B4" s="15">
        <v>2</v>
      </c>
    </row>
    <row r="5" spans="1:6" x14ac:dyDescent="0.25">
      <c r="A5" s="1" t="s">
        <v>17</v>
      </c>
      <c r="B5" s="6">
        <f>SQRT(B3/B4)</f>
        <v>0.70710678118654757</v>
      </c>
    </row>
    <row r="6" spans="1:6" ht="18" x14ac:dyDescent="0.35">
      <c r="A6" s="4" t="s">
        <v>18</v>
      </c>
      <c r="B6" s="15">
        <v>0.2</v>
      </c>
    </row>
    <row r="7" spans="1:6" ht="18" x14ac:dyDescent="0.35">
      <c r="A7" s="4" t="s">
        <v>19</v>
      </c>
      <c r="B7" s="15">
        <v>0.3</v>
      </c>
    </row>
    <row r="8" spans="1:6" x14ac:dyDescent="0.25">
      <c r="B8" s="6"/>
    </row>
    <row r="9" spans="1:6" x14ac:dyDescent="0.25">
      <c r="A9" s="1" t="s">
        <v>16</v>
      </c>
      <c r="B9" s="6">
        <f>ATAN(-B7/B6/B5)</f>
        <v>-1.1302856637901981</v>
      </c>
    </row>
    <row r="10" spans="1:6" x14ac:dyDescent="0.25">
      <c r="A10" s="1" t="s">
        <v>12</v>
      </c>
      <c r="B10" s="6">
        <f>B6/COS(B9)</f>
        <v>0.46904157598234297</v>
      </c>
    </row>
    <row r="11" spans="1:6" x14ac:dyDescent="0.25">
      <c r="B11" s="6"/>
    </row>
    <row r="12" spans="1:6" x14ac:dyDescent="0.25">
      <c r="A12" s="1" t="s">
        <v>2</v>
      </c>
      <c r="B12" s="6">
        <f>2*PI()/B5/100</f>
        <v>8.8857658763167327E-2</v>
      </c>
    </row>
    <row r="13" spans="1:6" x14ac:dyDescent="0.25">
      <c r="B13" s="6"/>
      <c r="D13" t="s">
        <v>13</v>
      </c>
      <c r="E13" t="s">
        <v>14</v>
      </c>
      <c r="F13" s="2" t="s">
        <v>15</v>
      </c>
    </row>
    <row r="14" spans="1:6" x14ac:dyDescent="0.25">
      <c r="A14" s="1" t="s">
        <v>4</v>
      </c>
      <c r="B14" s="6">
        <f>B5^2*B12/2</f>
        <v>2.2214414690791835E-2</v>
      </c>
      <c r="D14">
        <v>0</v>
      </c>
      <c r="E14">
        <f>$B$12*D14</f>
        <v>0</v>
      </c>
      <c r="F14" s="2">
        <f>$B$10*COS($B$5*E14+$B$9)</f>
        <v>0.2</v>
      </c>
    </row>
    <row r="15" spans="1:6" x14ac:dyDescent="0.25">
      <c r="A15" s="1" t="s">
        <v>5</v>
      </c>
      <c r="B15" s="6">
        <f>B12/2</f>
        <v>4.4428829381583664E-2</v>
      </c>
      <c r="D15">
        <v>1</v>
      </c>
      <c r="E15">
        <f t="shared" ref="E15:E78" si="0">$B$12*D15</f>
        <v>8.8857658763167327E-2</v>
      </c>
      <c r="F15" s="2">
        <f t="shared" ref="F15:F78" si="1">$B$10*COS($B$5*E15+$B$9)</f>
        <v>0.22624510697769665</v>
      </c>
    </row>
    <row r="16" spans="1:6" x14ac:dyDescent="0.25">
      <c r="B16" s="6"/>
      <c r="D16">
        <v>2</v>
      </c>
      <c r="E16">
        <f t="shared" si="0"/>
        <v>0.17771531752633465</v>
      </c>
      <c r="F16" s="2">
        <f t="shared" si="1"/>
        <v>0.25159732787970968</v>
      </c>
    </row>
    <row r="17" spans="1:6" x14ac:dyDescent="0.25">
      <c r="A17" s="1" t="s">
        <v>10</v>
      </c>
      <c r="B17" s="6">
        <f ca="1">(B1-1)*B12</f>
        <v>0.44428829381583662</v>
      </c>
      <c r="D17">
        <v>3</v>
      </c>
      <c r="E17">
        <f t="shared" si="0"/>
        <v>0.26657297628950199</v>
      </c>
      <c r="F17" s="2">
        <f t="shared" si="1"/>
        <v>0.27595660907246716</v>
      </c>
    </row>
    <row r="18" spans="1:6" x14ac:dyDescent="0.25">
      <c r="A18" s="16" t="s">
        <v>7</v>
      </c>
      <c r="B18" s="17">
        <f ca="1">IF(B1 = 1, B6,B20)</f>
        <v>0.32128081407242137</v>
      </c>
      <c r="D18">
        <v>4</v>
      </c>
      <c r="E18">
        <f t="shared" si="0"/>
        <v>0.35543063505266931</v>
      </c>
      <c r="F18" s="2">
        <f t="shared" si="1"/>
        <v>0.29922681560179798</v>
      </c>
    </row>
    <row r="19" spans="1:6" x14ac:dyDescent="0.25">
      <c r="A19" s="16" t="s">
        <v>6</v>
      </c>
      <c r="B19" s="17">
        <f ca="1">IF( B1 = 1, B7, B21)</f>
        <v>0.24163881984168237</v>
      </c>
      <c r="D19">
        <v>5</v>
      </c>
      <c r="E19">
        <f t="shared" si="0"/>
        <v>0.44428829381583662</v>
      </c>
      <c r="F19" s="2">
        <f t="shared" si="1"/>
        <v>0.3213161105936771</v>
      </c>
    </row>
    <row r="20" spans="1:6" x14ac:dyDescent="0.25">
      <c r="A20" s="16" t="s">
        <v>8</v>
      </c>
      <c r="B20" s="17">
        <f ca="1">((1-B15*B14)*B18+2*B15*B19)/(1+B15*B14)</f>
        <v>0.34209754567195594</v>
      </c>
      <c r="D20">
        <v>6</v>
      </c>
      <c r="E20">
        <f t="shared" si="0"/>
        <v>0.53314595257900399</v>
      </c>
      <c r="F20" s="2">
        <f t="shared" si="1"/>
        <v>0.34213731769241046</v>
      </c>
    </row>
    <row r="21" spans="1:6" x14ac:dyDescent="0.25">
      <c r="A21" s="16" t="s">
        <v>9</v>
      </c>
      <c r="B21" s="17">
        <f ca="1">B19-B14*(B20+B18)</f>
        <v>0.22690225786142348</v>
      </c>
      <c r="D21">
        <v>7</v>
      </c>
      <c r="E21">
        <f t="shared" si="0"/>
        <v>0.6220036113421713</v>
      </c>
      <c r="F21" s="2">
        <f t="shared" si="1"/>
        <v>0.36160826510588417</v>
      </c>
    </row>
    <row r="22" spans="1:6" x14ac:dyDescent="0.25">
      <c r="A22" s="1" t="s">
        <v>11</v>
      </c>
      <c r="B22" s="6">
        <f ca="1">MOD(B17,2*PI()/B5)</f>
        <v>0.44428829381583662</v>
      </c>
      <c r="D22">
        <v>8</v>
      </c>
      <c r="E22">
        <f t="shared" si="0"/>
        <v>0.71086127010533862</v>
      </c>
      <c r="F22" s="2">
        <f t="shared" si="1"/>
        <v>0.37965210990008691</v>
      </c>
    </row>
    <row r="23" spans="1:6" x14ac:dyDescent="0.25">
      <c r="D23">
        <v>9</v>
      </c>
      <c r="E23">
        <f t="shared" si="0"/>
        <v>0.79971892886850593</v>
      </c>
      <c r="F23" s="2">
        <f t="shared" si="1"/>
        <v>0.3961976412630645</v>
      </c>
    </row>
    <row r="24" spans="1:6" x14ac:dyDescent="0.25">
      <c r="D24">
        <v>10</v>
      </c>
      <c r="E24">
        <f t="shared" si="0"/>
        <v>0.88857658763167324</v>
      </c>
      <c r="F24" s="2">
        <f t="shared" si="1"/>
        <v>0.41117956154146157</v>
      </c>
    </row>
    <row r="25" spans="1:6" x14ac:dyDescent="0.25">
      <c r="D25">
        <v>11</v>
      </c>
      <c r="E25">
        <f t="shared" si="0"/>
        <v>0.97743424639484056</v>
      </c>
      <c r="F25" s="2">
        <f t="shared" si="1"/>
        <v>0.4245387439405276</v>
      </c>
    </row>
    <row r="26" spans="1:6" x14ac:dyDescent="0.25">
      <c r="D26">
        <v>12</v>
      </c>
      <c r="E26">
        <f t="shared" si="0"/>
        <v>1.066291905158008</v>
      </c>
      <c r="F26" s="2">
        <f t="shared" si="1"/>
        <v>0.43622246587056329</v>
      </c>
    </row>
    <row r="27" spans="1:6" x14ac:dyDescent="0.25">
      <c r="D27">
        <v>13</v>
      </c>
      <c r="E27">
        <f t="shared" si="0"/>
        <v>1.1551495639211753</v>
      </c>
      <c r="F27" s="2">
        <f t="shared" si="1"/>
        <v>0.44618461701889572</v>
      </c>
    </row>
    <row r="28" spans="1:6" x14ac:dyDescent="0.25">
      <c r="D28">
        <v>14</v>
      </c>
      <c r="E28">
        <f t="shared" si="0"/>
        <v>1.2440072226843426</v>
      </c>
      <c r="F28" s="2">
        <f t="shared" si="1"/>
        <v>0.45438588132621627</v>
      </c>
    </row>
    <row r="29" spans="1:6" x14ac:dyDescent="0.25">
      <c r="D29">
        <v>15</v>
      </c>
      <c r="E29">
        <f t="shared" si="0"/>
        <v>1.3328648814475099</v>
      </c>
      <c r="F29" s="2">
        <f t="shared" si="1"/>
        <v>0.46079389214910521</v>
      </c>
    </row>
    <row r="30" spans="1:6" x14ac:dyDescent="0.25">
      <c r="D30">
        <v>16</v>
      </c>
      <c r="E30">
        <f t="shared" si="0"/>
        <v>1.4217225402106772</v>
      </c>
      <c r="F30" s="2">
        <f t="shared" si="1"/>
        <v>0.4653833599963863</v>
      </c>
    </row>
    <row r="31" spans="1:6" x14ac:dyDescent="0.25">
      <c r="D31">
        <v>17</v>
      </c>
      <c r="E31">
        <f t="shared" si="0"/>
        <v>1.5105801989738445</v>
      </c>
      <c r="F31" s="2">
        <f t="shared" si="1"/>
        <v>0.46813617233519478</v>
      </c>
    </row>
    <row r="32" spans="1:6" x14ac:dyDescent="0.25">
      <c r="D32">
        <v>18</v>
      </c>
      <c r="E32">
        <f t="shared" si="0"/>
        <v>1.5994378577370119</v>
      </c>
      <c r="F32" s="2">
        <f t="shared" si="1"/>
        <v>0.46904146507286959</v>
      </c>
    </row>
    <row r="33" spans="4:6" x14ac:dyDescent="0.25">
      <c r="D33">
        <v>19</v>
      </c>
      <c r="E33">
        <f t="shared" si="0"/>
        <v>1.6882955165001792</v>
      </c>
      <c r="F33" s="2">
        <f t="shared" si="1"/>
        <v>0.46809566543256415</v>
      </c>
    </row>
    <row r="34" spans="4:6" x14ac:dyDescent="0.25">
      <c r="D34">
        <v>20</v>
      </c>
      <c r="E34">
        <f t="shared" si="0"/>
        <v>1.7771531752633465</v>
      </c>
      <c r="F34" s="2">
        <f t="shared" si="1"/>
        <v>0.46530250605336387</v>
      </c>
    </row>
    <row r="35" spans="4:6" x14ac:dyDescent="0.25">
      <c r="D35">
        <v>21</v>
      </c>
      <c r="E35">
        <f t="shared" si="0"/>
        <v>1.8660108340265138</v>
      </c>
      <c r="F35" s="2">
        <f t="shared" si="1"/>
        <v>0.46067301025926544</v>
      </c>
    </row>
    <row r="36" spans="4:6" x14ac:dyDescent="0.25">
      <c r="D36">
        <v>22</v>
      </c>
      <c r="E36">
        <f t="shared" si="0"/>
        <v>1.9548684927896811</v>
      </c>
      <c r="F36" s="2">
        <f t="shared" si="1"/>
        <v>0.45422544855515262</v>
      </c>
    </row>
    <row r="37" spans="4:6" x14ac:dyDescent="0.25">
      <c r="D37">
        <v>23</v>
      </c>
      <c r="E37">
        <f t="shared" si="0"/>
        <v>2.0437261515528484</v>
      </c>
      <c r="F37" s="2">
        <f t="shared" si="1"/>
        <v>0.44598526652146092</v>
      </c>
    </row>
    <row r="38" spans="4:6" x14ac:dyDescent="0.25">
      <c r="D38">
        <v>24</v>
      </c>
      <c r="E38">
        <f t="shared" si="0"/>
        <v>2.132583810316016</v>
      </c>
      <c r="F38" s="2">
        <f t="shared" si="1"/>
        <v>0.4359849843920961</v>
      </c>
    </row>
    <row r="39" spans="4:6" x14ac:dyDescent="0.25">
      <c r="D39">
        <v>25</v>
      </c>
      <c r="E39">
        <f t="shared" si="0"/>
        <v>2.2214414690791831</v>
      </c>
      <c r="F39" s="2">
        <f t="shared" si="1"/>
        <v>0.42426406871192851</v>
      </c>
    </row>
    <row r="40" spans="4:6" x14ac:dyDescent="0.25">
      <c r="D40">
        <v>26</v>
      </c>
      <c r="E40">
        <f t="shared" si="0"/>
        <v>2.3102991278423506</v>
      </c>
      <c r="F40" s="2">
        <f t="shared" si="1"/>
        <v>0.41086877658037069</v>
      </c>
    </row>
    <row r="41" spans="4:6" x14ac:dyDescent="0.25">
      <c r="D41">
        <v>27</v>
      </c>
      <c r="E41">
        <f t="shared" si="0"/>
        <v>2.3991567866055177</v>
      </c>
      <c r="F41" s="2">
        <f t="shared" si="1"/>
        <v>0.39585197309573916</v>
      </c>
    </row>
    <row r="42" spans="4:6" x14ac:dyDescent="0.25">
      <c r="D42">
        <v>28</v>
      </c>
      <c r="E42">
        <f t="shared" si="0"/>
        <v>2.4880144453686852</v>
      </c>
      <c r="F42" s="2">
        <f t="shared" si="1"/>
        <v>0.37927292272086277</v>
      </c>
    </row>
    <row r="43" spans="4:6" x14ac:dyDescent="0.25">
      <c r="D43">
        <v>29</v>
      </c>
      <c r="E43">
        <f t="shared" si="0"/>
        <v>2.5768721041318523</v>
      </c>
      <c r="F43" s="2">
        <f t="shared" si="1"/>
        <v>0.36119705539332353</v>
      </c>
    </row>
    <row r="44" spans="4:6" x14ac:dyDescent="0.25">
      <c r="D44">
        <v>30</v>
      </c>
      <c r="E44">
        <f t="shared" si="0"/>
        <v>2.6657297628950198</v>
      </c>
      <c r="F44" s="2">
        <f t="shared" si="1"/>
        <v>0.34169570830338492</v>
      </c>
    </row>
    <row r="45" spans="4:6" x14ac:dyDescent="0.25">
      <c r="D45">
        <v>31</v>
      </c>
      <c r="E45">
        <f t="shared" si="0"/>
        <v>2.7545874216581869</v>
      </c>
      <c r="F45" s="2">
        <f t="shared" si="1"/>
        <v>0.32084584435869296</v>
      </c>
    </row>
    <row r="46" spans="4:6" x14ac:dyDescent="0.25">
      <c r="D46">
        <v>32</v>
      </c>
      <c r="E46">
        <f t="shared" si="0"/>
        <v>2.8434450804213545</v>
      </c>
      <c r="F46" s="2">
        <f t="shared" si="1"/>
        <v>0.29872974844684047</v>
      </c>
    </row>
    <row r="47" spans="4:6" x14ac:dyDescent="0.25">
      <c r="D47">
        <v>33</v>
      </c>
      <c r="E47">
        <f t="shared" si="0"/>
        <v>2.932302739184522</v>
      </c>
      <c r="F47" s="2">
        <f t="shared" si="1"/>
        <v>0.27543470269450859</v>
      </c>
    </row>
    <row r="48" spans="4:6" x14ac:dyDescent="0.25">
      <c r="D48">
        <v>34</v>
      </c>
      <c r="E48">
        <f t="shared" si="0"/>
        <v>3.0211603979476891</v>
      </c>
      <c r="F48" s="2">
        <f t="shared" si="1"/>
        <v>0.25105264200478761</v>
      </c>
    </row>
    <row r="49" spans="4:6" x14ac:dyDescent="0.25">
      <c r="D49">
        <v>35</v>
      </c>
      <c r="E49">
        <f t="shared" si="0"/>
        <v>3.1100180567108566</v>
      </c>
      <c r="F49" s="2">
        <f t="shared" si="1"/>
        <v>0.22567979123211582</v>
      </c>
    </row>
    <row r="50" spans="4:6" x14ac:dyDescent="0.25">
      <c r="D50">
        <v>36</v>
      </c>
      <c r="E50">
        <f t="shared" si="0"/>
        <v>3.1988757154740237</v>
      </c>
      <c r="F50" s="2">
        <f t="shared" si="1"/>
        <v>0.19941628542674036</v>
      </c>
    </row>
    <row r="51" spans="4:6" x14ac:dyDescent="0.25">
      <c r="D51">
        <v>37</v>
      </c>
      <c r="E51">
        <f t="shared" si="0"/>
        <v>3.2877333742371913</v>
      </c>
      <c r="F51" s="2">
        <f t="shared" si="1"/>
        <v>0.17236577464741998</v>
      </c>
    </row>
    <row r="52" spans="4:6" x14ac:dyDescent="0.25">
      <c r="D52">
        <v>38</v>
      </c>
      <c r="E52">
        <f t="shared" si="0"/>
        <v>3.3765910330003583</v>
      </c>
      <c r="F52" s="2">
        <f t="shared" si="1"/>
        <v>0.14463501490199859</v>
      </c>
    </row>
    <row r="53" spans="4:6" x14ac:dyDescent="0.25">
      <c r="D53">
        <v>39</v>
      </c>
      <c r="E53">
        <f t="shared" si="0"/>
        <v>3.4654486917635259</v>
      </c>
      <c r="F53" s="2">
        <f t="shared" si="1"/>
        <v>0.11633344683021174</v>
      </c>
    </row>
    <row r="54" spans="4:6" x14ac:dyDescent="0.25">
      <c r="D54">
        <v>40</v>
      </c>
      <c r="E54">
        <f t="shared" si="0"/>
        <v>3.554306350526693</v>
      </c>
      <c r="F54" s="2">
        <f t="shared" si="1"/>
        <v>8.7572763791482419E-2</v>
      </c>
    </row>
    <row r="55" spans="4:6" x14ac:dyDescent="0.25">
      <c r="D55">
        <v>41</v>
      </c>
      <c r="E55">
        <f t="shared" si="0"/>
        <v>3.6431640092898605</v>
      </c>
      <c r="F55" s="2">
        <f t="shared" si="1"/>
        <v>5.8466471062258232E-2</v>
      </c>
    </row>
    <row r="56" spans="4:6" x14ac:dyDescent="0.25">
      <c r="D56">
        <v>42</v>
      </c>
      <c r="E56">
        <f t="shared" si="0"/>
        <v>3.7320216680530276</v>
      </c>
      <c r="F56" s="2">
        <f t="shared" si="1"/>
        <v>2.9129437882541388E-2</v>
      </c>
    </row>
    <row r="57" spans="4:6" x14ac:dyDescent="0.25">
      <c r="D57">
        <v>43</v>
      </c>
      <c r="E57">
        <f t="shared" si="0"/>
        <v>3.8208793268161951</v>
      </c>
      <c r="F57" s="2">
        <f t="shared" si="1"/>
        <v>-3.225558805237606E-4</v>
      </c>
    </row>
    <row r="58" spans="4:6" x14ac:dyDescent="0.25">
      <c r="D58">
        <v>44</v>
      </c>
      <c r="E58">
        <f t="shared" si="0"/>
        <v>3.9097369855793622</v>
      </c>
      <c r="F58" s="2">
        <f t="shared" si="1"/>
        <v>-2.9773276662890247E-2</v>
      </c>
    </row>
    <row r="59" spans="4:6" x14ac:dyDescent="0.25">
      <c r="D59">
        <v>45</v>
      </c>
      <c r="E59">
        <f t="shared" si="0"/>
        <v>3.9985946443425298</v>
      </c>
      <c r="F59" s="2">
        <f t="shared" si="1"/>
        <v>-5.9106495924384564E-2</v>
      </c>
    </row>
    <row r="60" spans="4:6" x14ac:dyDescent="0.25">
      <c r="D60">
        <v>46</v>
      </c>
      <c r="E60">
        <f t="shared" si="0"/>
        <v>4.0874523031056968</v>
      </c>
      <c r="F60" s="2">
        <f t="shared" si="1"/>
        <v>-8.8206448849654534E-2</v>
      </c>
    </row>
    <row r="61" spans="4:6" x14ac:dyDescent="0.25">
      <c r="D61">
        <v>47</v>
      </c>
      <c r="E61">
        <f t="shared" si="0"/>
        <v>4.1763099618688644</v>
      </c>
      <c r="F61" s="2">
        <f t="shared" si="1"/>
        <v>-0.11695829121900841</v>
      </c>
    </row>
    <row r="62" spans="4:6" x14ac:dyDescent="0.25">
      <c r="D62">
        <v>48</v>
      </c>
      <c r="E62">
        <f t="shared" si="0"/>
        <v>4.2651676206320319</v>
      </c>
      <c r="F62" s="2">
        <f t="shared" si="1"/>
        <v>-0.14524855264608169</v>
      </c>
    </row>
    <row r="63" spans="4:6" x14ac:dyDescent="0.25">
      <c r="D63">
        <v>49</v>
      </c>
      <c r="E63">
        <f t="shared" si="0"/>
        <v>4.3540252793951995</v>
      </c>
      <c r="F63" s="2">
        <f t="shared" si="1"/>
        <v>-0.17296558439361234</v>
      </c>
    </row>
    <row r="64" spans="4:6" x14ac:dyDescent="0.25">
      <c r="D64">
        <v>50</v>
      </c>
      <c r="E64">
        <f t="shared" si="0"/>
        <v>4.4428829381583661</v>
      </c>
      <c r="F64" s="2">
        <f t="shared" si="1"/>
        <v>-0.20000000000000015</v>
      </c>
    </row>
    <row r="65" spans="4:6" x14ac:dyDescent="0.25">
      <c r="D65">
        <v>51</v>
      </c>
      <c r="E65">
        <f t="shared" si="0"/>
        <v>4.5317405969215336</v>
      </c>
      <c r="F65" s="2">
        <f t="shared" si="1"/>
        <v>-0.22624510697769679</v>
      </c>
    </row>
    <row r="66" spans="4:6" x14ac:dyDescent="0.25">
      <c r="D66">
        <v>52</v>
      </c>
      <c r="E66">
        <f t="shared" si="0"/>
        <v>4.6205982556847012</v>
      </c>
      <c r="F66" s="2">
        <f t="shared" si="1"/>
        <v>-0.25159732787970995</v>
      </c>
    </row>
    <row r="67" spans="4:6" x14ac:dyDescent="0.25">
      <c r="D67">
        <v>53</v>
      </c>
      <c r="E67">
        <f t="shared" si="0"/>
        <v>4.7094559144478687</v>
      </c>
      <c r="F67" s="2">
        <f t="shared" si="1"/>
        <v>-0.27595660907246738</v>
      </c>
    </row>
    <row r="68" spans="4:6" x14ac:dyDescent="0.25">
      <c r="D68">
        <v>54</v>
      </c>
      <c r="E68">
        <f t="shared" si="0"/>
        <v>4.7983135732110354</v>
      </c>
      <c r="F68" s="2">
        <f t="shared" si="1"/>
        <v>-0.29922681560179798</v>
      </c>
    </row>
    <row r="69" spans="4:6" x14ac:dyDescent="0.25">
      <c r="D69">
        <v>55</v>
      </c>
      <c r="E69">
        <f t="shared" si="0"/>
        <v>4.8871712319742029</v>
      </c>
      <c r="F69" s="2">
        <f t="shared" si="1"/>
        <v>-0.32131611059367715</v>
      </c>
    </row>
    <row r="70" spans="4:6" x14ac:dyDescent="0.25">
      <c r="D70">
        <v>56</v>
      </c>
      <c r="E70">
        <f t="shared" si="0"/>
        <v>4.9760288907373704</v>
      </c>
      <c r="F70" s="2">
        <f t="shared" si="1"/>
        <v>-0.34213731769241057</v>
      </c>
    </row>
    <row r="71" spans="4:6" x14ac:dyDescent="0.25">
      <c r="D71">
        <v>57</v>
      </c>
      <c r="E71">
        <f t="shared" si="0"/>
        <v>5.064886549500538</v>
      </c>
      <c r="F71" s="2">
        <f t="shared" si="1"/>
        <v>-0.36160826510588434</v>
      </c>
    </row>
    <row r="72" spans="4:6" x14ac:dyDescent="0.25">
      <c r="D72">
        <v>58</v>
      </c>
      <c r="E72">
        <f t="shared" si="0"/>
        <v>5.1537442082637046</v>
      </c>
      <c r="F72" s="2">
        <f t="shared" si="1"/>
        <v>-0.37965210990008691</v>
      </c>
    </row>
    <row r="73" spans="4:6" x14ac:dyDescent="0.25">
      <c r="D73">
        <v>59</v>
      </c>
      <c r="E73">
        <f t="shared" si="0"/>
        <v>5.2426018670268721</v>
      </c>
      <c r="F73" s="2">
        <f t="shared" si="1"/>
        <v>-0.39619764126306456</v>
      </c>
    </row>
    <row r="74" spans="4:6" x14ac:dyDescent="0.25">
      <c r="D74">
        <v>60</v>
      </c>
      <c r="E74">
        <f t="shared" si="0"/>
        <v>5.3314595257900397</v>
      </c>
      <c r="F74" s="2">
        <f t="shared" si="1"/>
        <v>-0.41117956154146162</v>
      </c>
    </row>
    <row r="75" spans="4:6" x14ac:dyDescent="0.25">
      <c r="D75">
        <v>61</v>
      </c>
      <c r="E75">
        <f t="shared" si="0"/>
        <v>5.4203171845532072</v>
      </c>
      <c r="F75" s="2">
        <f t="shared" si="1"/>
        <v>-0.42453874394052765</v>
      </c>
    </row>
    <row r="76" spans="4:6" x14ac:dyDescent="0.25">
      <c r="D76">
        <v>62</v>
      </c>
      <c r="E76">
        <f t="shared" si="0"/>
        <v>5.5091748433163739</v>
      </c>
      <c r="F76" s="2">
        <f t="shared" si="1"/>
        <v>-0.43622246587056329</v>
      </c>
    </row>
    <row r="77" spans="4:6" x14ac:dyDescent="0.25">
      <c r="D77">
        <v>63</v>
      </c>
      <c r="E77">
        <f t="shared" si="0"/>
        <v>5.5980325020795414</v>
      </c>
      <c r="F77" s="2">
        <f t="shared" si="1"/>
        <v>-0.44618461701889572</v>
      </c>
    </row>
    <row r="78" spans="4:6" x14ac:dyDescent="0.25">
      <c r="D78">
        <v>64</v>
      </c>
      <c r="E78">
        <f t="shared" si="0"/>
        <v>5.6868901608427089</v>
      </c>
      <c r="F78" s="2">
        <f t="shared" si="1"/>
        <v>-0.45438588132621627</v>
      </c>
    </row>
    <row r="79" spans="4:6" x14ac:dyDescent="0.25">
      <c r="D79">
        <v>65</v>
      </c>
      <c r="E79">
        <f t="shared" ref="E79:E114" si="2">$B$12*D79</f>
        <v>5.7757478196058765</v>
      </c>
      <c r="F79" s="2">
        <f t="shared" ref="F79:F114" si="3">$B$10*COS($B$5*E79+$B$9)</f>
        <v>-0.46079389214910532</v>
      </c>
    </row>
    <row r="80" spans="4:6" x14ac:dyDescent="0.25">
      <c r="D80">
        <v>66</v>
      </c>
      <c r="E80">
        <f t="shared" si="2"/>
        <v>5.864605478369044</v>
      </c>
      <c r="F80" s="2">
        <f t="shared" si="3"/>
        <v>-0.46538335999638636</v>
      </c>
    </row>
    <row r="81" spans="4:6" x14ac:dyDescent="0.25">
      <c r="D81">
        <v>67</v>
      </c>
      <c r="E81">
        <f t="shared" si="2"/>
        <v>5.9534631371322106</v>
      </c>
      <c r="F81" s="2">
        <f t="shared" si="3"/>
        <v>-0.46813617233519478</v>
      </c>
    </row>
    <row r="82" spans="4:6" x14ac:dyDescent="0.25">
      <c r="D82">
        <v>68</v>
      </c>
      <c r="E82">
        <f t="shared" si="2"/>
        <v>6.0423207958953782</v>
      </c>
      <c r="F82" s="2">
        <f t="shared" si="3"/>
        <v>-0.46904146507286959</v>
      </c>
    </row>
    <row r="83" spans="4:6" x14ac:dyDescent="0.25">
      <c r="D83">
        <v>69</v>
      </c>
      <c r="E83">
        <f t="shared" si="2"/>
        <v>6.1311784546585457</v>
      </c>
      <c r="F83" s="2">
        <f t="shared" si="3"/>
        <v>-0.46809566543256415</v>
      </c>
    </row>
    <row r="84" spans="4:6" x14ac:dyDescent="0.25">
      <c r="D84">
        <v>70</v>
      </c>
      <c r="E84">
        <f t="shared" si="2"/>
        <v>6.2200361134217133</v>
      </c>
      <c r="F84" s="2">
        <f t="shared" si="3"/>
        <v>-0.46530250605336387</v>
      </c>
    </row>
    <row r="85" spans="4:6" x14ac:dyDescent="0.25">
      <c r="D85">
        <v>71</v>
      </c>
      <c r="E85">
        <f t="shared" si="2"/>
        <v>6.3088937721848799</v>
      </c>
      <c r="F85" s="2">
        <f t="shared" si="3"/>
        <v>-0.46067301025926544</v>
      </c>
    </row>
    <row r="86" spans="4:6" x14ac:dyDescent="0.25">
      <c r="D86">
        <v>72</v>
      </c>
      <c r="E86">
        <f t="shared" si="2"/>
        <v>6.3977514309480474</v>
      </c>
      <c r="F86" s="2">
        <f t="shared" si="3"/>
        <v>-0.45422544855515268</v>
      </c>
    </row>
    <row r="87" spans="4:6" x14ac:dyDescent="0.25">
      <c r="D87">
        <v>73</v>
      </c>
      <c r="E87">
        <f t="shared" si="2"/>
        <v>6.486609089711215</v>
      </c>
      <c r="F87" s="2">
        <f t="shared" si="3"/>
        <v>-0.44598526652146081</v>
      </c>
    </row>
    <row r="88" spans="4:6" x14ac:dyDescent="0.25">
      <c r="D88">
        <v>74</v>
      </c>
      <c r="E88">
        <f t="shared" si="2"/>
        <v>6.5754667484743825</v>
      </c>
      <c r="F88" s="2">
        <f t="shared" si="3"/>
        <v>-0.43598498439209593</v>
      </c>
    </row>
    <row r="89" spans="4:6" x14ac:dyDescent="0.25">
      <c r="D89">
        <v>75</v>
      </c>
      <c r="E89">
        <f t="shared" si="2"/>
        <v>6.6643244072375492</v>
      </c>
      <c r="F89" s="2">
        <f t="shared" si="3"/>
        <v>-0.42426406871192857</v>
      </c>
    </row>
    <row r="90" spans="4:6" x14ac:dyDescent="0.25">
      <c r="D90">
        <v>76</v>
      </c>
      <c r="E90">
        <f t="shared" si="2"/>
        <v>6.7531820660007167</v>
      </c>
      <c r="F90" s="2">
        <f t="shared" si="3"/>
        <v>-0.41086877658037069</v>
      </c>
    </row>
    <row r="91" spans="4:6" x14ac:dyDescent="0.25">
      <c r="D91">
        <v>77</v>
      </c>
      <c r="E91">
        <f t="shared" si="2"/>
        <v>6.8420397247638842</v>
      </c>
      <c r="F91" s="2">
        <f t="shared" si="3"/>
        <v>-0.395851973095739</v>
      </c>
    </row>
    <row r="92" spans="4:6" x14ac:dyDescent="0.25">
      <c r="D92">
        <v>78</v>
      </c>
      <c r="E92">
        <f t="shared" si="2"/>
        <v>6.9308973835270518</v>
      </c>
      <c r="F92" s="2">
        <f t="shared" si="3"/>
        <v>-0.37927292272086266</v>
      </c>
    </row>
    <row r="93" spans="4:6" x14ac:dyDescent="0.25">
      <c r="D93">
        <v>79</v>
      </c>
      <c r="E93">
        <f t="shared" si="2"/>
        <v>7.0197550422902184</v>
      </c>
      <c r="F93" s="2">
        <f t="shared" si="3"/>
        <v>-0.36119705539332347</v>
      </c>
    </row>
    <row r="94" spans="4:6" x14ac:dyDescent="0.25">
      <c r="D94">
        <v>80</v>
      </c>
      <c r="E94">
        <f t="shared" si="2"/>
        <v>7.1086127010533859</v>
      </c>
      <c r="F94" s="2">
        <f t="shared" si="3"/>
        <v>-0.34169570830338469</v>
      </c>
    </row>
    <row r="95" spans="4:6" x14ac:dyDescent="0.25">
      <c r="D95">
        <v>81</v>
      </c>
      <c r="E95">
        <f t="shared" si="2"/>
        <v>7.1974703598165535</v>
      </c>
      <c r="F95" s="2">
        <f t="shared" si="3"/>
        <v>-0.32084584435869279</v>
      </c>
    </row>
    <row r="96" spans="4:6" x14ac:dyDescent="0.25">
      <c r="D96">
        <v>82</v>
      </c>
      <c r="E96">
        <f t="shared" si="2"/>
        <v>7.286328018579721</v>
      </c>
      <c r="F96" s="2">
        <f t="shared" si="3"/>
        <v>-0.29872974844684042</v>
      </c>
    </row>
    <row r="97" spans="4:6" x14ac:dyDescent="0.25">
      <c r="D97">
        <v>83</v>
      </c>
      <c r="E97">
        <f t="shared" si="2"/>
        <v>7.3751856773428885</v>
      </c>
      <c r="F97" s="2">
        <f t="shared" si="3"/>
        <v>-0.27543470269450865</v>
      </c>
    </row>
    <row r="98" spans="4:6" x14ac:dyDescent="0.25">
      <c r="D98">
        <v>84</v>
      </c>
      <c r="E98">
        <f t="shared" si="2"/>
        <v>7.4640433361060552</v>
      </c>
      <c r="F98" s="2">
        <f t="shared" si="3"/>
        <v>-0.25105264200478777</v>
      </c>
    </row>
    <row r="99" spans="4:6" x14ac:dyDescent="0.25">
      <c r="D99">
        <v>85</v>
      </c>
      <c r="E99">
        <f t="shared" si="2"/>
        <v>7.5529009948692227</v>
      </c>
      <c r="F99" s="2">
        <f t="shared" si="3"/>
        <v>-0.22567979123211551</v>
      </c>
    </row>
    <row r="100" spans="4:6" x14ac:dyDescent="0.25">
      <c r="D100">
        <v>86</v>
      </c>
      <c r="E100">
        <f t="shared" si="2"/>
        <v>7.6417586536323903</v>
      </c>
      <c r="F100" s="2">
        <f t="shared" si="3"/>
        <v>-0.19941628542674003</v>
      </c>
    </row>
    <row r="101" spans="4:6" x14ac:dyDescent="0.25">
      <c r="D101">
        <v>87</v>
      </c>
      <c r="E101">
        <f t="shared" si="2"/>
        <v>7.7306163123955578</v>
      </c>
      <c r="F101" s="2">
        <f t="shared" si="3"/>
        <v>-0.17236577464742003</v>
      </c>
    </row>
    <row r="102" spans="4:6" x14ac:dyDescent="0.25">
      <c r="D102">
        <v>88</v>
      </c>
      <c r="E102">
        <f t="shared" si="2"/>
        <v>7.8194739711587244</v>
      </c>
      <c r="F102" s="2">
        <f t="shared" si="3"/>
        <v>-0.14463501490199865</v>
      </c>
    </row>
    <row r="103" spans="4:6" x14ac:dyDescent="0.25">
      <c r="D103">
        <v>89</v>
      </c>
      <c r="E103">
        <f t="shared" si="2"/>
        <v>7.908331629921892</v>
      </c>
      <c r="F103" s="2">
        <f t="shared" si="3"/>
        <v>-0.116333446830212</v>
      </c>
    </row>
    <row r="104" spans="4:6" x14ac:dyDescent="0.25">
      <c r="D104">
        <v>90</v>
      </c>
      <c r="E104">
        <f t="shared" si="2"/>
        <v>7.9971892886850595</v>
      </c>
      <c r="F104" s="2">
        <f t="shared" si="3"/>
        <v>-8.7572763791482058E-2</v>
      </c>
    </row>
    <row r="105" spans="4:6" x14ac:dyDescent="0.25">
      <c r="D105">
        <v>91</v>
      </c>
      <c r="E105">
        <f t="shared" si="2"/>
        <v>8.0860469474482262</v>
      </c>
      <c r="F105" s="2">
        <f t="shared" si="3"/>
        <v>-5.8466471062258087E-2</v>
      </c>
    </row>
    <row r="106" spans="4:6" x14ac:dyDescent="0.25">
      <c r="D106">
        <v>92</v>
      </c>
      <c r="E106">
        <f t="shared" si="2"/>
        <v>8.1749046062113937</v>
      </c>
      <c r="F106" s="2">
        <f t="shared" si="3"/>
        <v>-2.9129437882541239E-2</v>
      </c>
    </row>
    <row r="107" spans="4:6" x14ac:dyDescent="0.25">
      <c r="D107">
        <v>93</v>
      </c>
      <c r="E107">
        <f t="shared" si="2"/>
        <v>8.2637622649745612</v>
      </c>
      <c r="F107" s="2">
        <f t="shared" si="3"/>
        <v>3.2255588052370314E-4</v>
      </c>
    </row>
    <row r="108" spans="4:6" x14ac:dyDescent="0.25">
      <c r="D108">
        <v>94</v>
      </c>
      <c r="E108">
        <f t="shared" si="2"/>
        <v>8.3526199237377288</v>
      </c>
      <c r="F108" s="2">
        <f t="shared" si="3"/>
        <v>2.977327666288998E-2</v>
      </c>
    </row>
    <row r="109" spans="4:6" x14ac:dyDescent="0.25">
      <c r="D109">
        <v>95</v>
      </c>
      <c r="E109">
        <f t="shared" si="2"/>
        <v>8.4414775825008963</v>
      </c>
      <c r="F109" s="2">
        <f t="shared" si="3"/>
        <v>5.9106495924384911E-2</v>
      </c>
    </row>
    <row r="110" spans="4:6" x14ac:dyDescent="0.25">
      <c r="D110">
        <v>96</v>
      </c>
      <c r="E110">
        <f t="shared" si="2"/>
        <v>8.5303352412640638</v>
      </c>
      <c r="F110" s="2">
        <f t="shared" si="3"/>
        <v>8.8206448849654881E-2</v>
      </c>
    </row>
    <row r="111" spans="4:6" x14ac:dyDescent="0.25">
      <c r="D111">
        <v>97</v>
      </c>
      <c r="E111">
        <f t="shared" si="2"/>
        <v>8.6191929000272314</v>
      </c>
      <c r="F111" s="2">
        <f t="shared" si="3"/>
        <v>0.11695829121900855</v>
      </c>
    </row>
    <row r="112" spans="4:6" x14ac:dyDescent="0.25">
      <c r="D112">
        <v>98</v>
      </c>
      <c r="E112">
        <f t="shared" si="2"/>
        <v>8.7080505587903989</v>
      </c>
      <c r="F112" s="2">
        <f t="shared" si="3"/>
        <v>0.14524855264608222</v>
      </c>
    </row>
    <row r="113" spans="4:6" x14ac:dyDescent="0.25">
      <c r="D113">
        <v>99</v>
      </c>
      <c r="E113">
        <f t="shared" si="2"/>
        <v>8.7969082175535647</v>
      </c>
      <c r="F113" s="2">
        <f t="shared" si="3"/>
        <v>0.1729655843936119</v>
      </c>
    </row>
    <row r="114" spans="4:6" x14ac:dyDescent="0.25">
      <c r="D114">
        <v>100</v>
      </c>
      <c r="E114">
        <f t="shared" si="2"/>
        <v>8.8857658763167322</v>
      </c>
      <c r="F114" s="2">
        <f t="shared" si="3"/>
        <v>0.20000000000000048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topLeftCell="A10" workbookViewId="0">
      <selection activeCell="E7" sqref="E7"/>
    </sheetView>
  </sheetViews>
  <sheetFormatPr defaultRowHeight="15" x14ac:dyDescent="0.25"/>
  <cols>
    <col min="1" max="1" width="22.140625" customWidth="1"/>
    <col min="5" max="6" width="8.7109375" style="2"/>
    <col min="7" max="7" width="19.5703125" style="2" customWidth="1"/>
  </cols>
  <sheetData>
    <row r="1" spans="1:7" x14ac:dyDescent="0.25">
      <c r="A1" s="1" t="s">
        <v>3</v>
      </c>
      <c r="B1">
        <f ca="1">B1+1</f>
        <v>7</v>
      </c>
    </row>
    <row r="2" spans="1:7" x14ac:dyDescent="0.25">
      <c r="A2" s="1"/>
    </row>
    <row r="3" spans="1:7" x14ac:dyDescent="0.25">
      <c r="A3" s="4" t="s">
        <v>1</v>
      </c>
      <c r="B3" s="15">
        <v>1</v>
      </c>
    </row>
    <row r="4" spans="1:7" x14ac:dyDescent="0.25">
      <c r="A4" s="4" t="s">
        <v>0</v>
      </c>
      <c r="B4" s="15">
        <v>2</v>
      </c>
    </row>
    <row r="5" spans="1:7" x14ac:dyDescent="0.25">
      <c r="A5" s="1" t="s">
        <v>17</v>
      </c>
      <c r="B5" s="6">
        <f>SQRT(B3/B4)</f>
        <v>0.70710678118654757</v>
      </c>
    </row>
    <row r="6" spans="1:7" ht="18" x14ac:dyDescent="0.35">
      <c r="A6" s="4" t="s">
        <v>18</v>
      </c>
      <c r="B6" s="15">
        <v>0.2</v>
      </c>
    </row>
    <row r="7" spans="1:7" ht="18" x14ac:dyDescent="0.35">
      <c r="A7" s="4" t="s">
        <v>19</v>
      </c>
      <c r="B7" s="15">
        <v>0.2</v>
      </c>
    </row>
    <row r="8" spans="1:7" x14ac:dyDescent="0.25">
      <c r="A8" s="4" t="s">
        <v>20</v>
      </c>
      <c r="B8" s="15">
        <v>1</v>
      </c>
    </row>
    <row r="9" spans="1:7" x14ac:dyDescent="0.25">
      <c r="A9" s="1" t="s">
        <v>21</v>
      </c>
      <c r="B9" s="6">
        <f>B8/2/B4</f>
        <v>0.25</v>
      </c>
    </row>
    <row r="10" spans="1:7" x14ac:dyDescent="0.25">
      <c r="A10" s="1" t="s">
        <v>24</v>
      </c>
      <c r="B10" s="6">
        <f>IF(B9 &lt; B5, 0,1)</f>
        <v>0</v>
      </c>
    </row>
    <row r="11" spans="1:7" x14ac:dyDescent="0.25">
      <c r="A11" s="3" t="s">
        <v>22</v>
      </c>
      <c r="B11" s="6">
        <f>SQRT(ABS(B5^2-B9^2))</f>
        <v>0.66143782776614768</v>
      </c>
    </row>
    <row r="12" spans="1:7" x14ac:dyDescent="0.25">
      <c r="A12" s="1" t="s">
        <v>16</v>
      </c>
      <c r="B12" s="6">
        <f>IF(B10=0,ATAN(-(B7/B6+B9)/B11),(B7+B6*(B9+B11))/2/B11)</f>
        <v>-1.0841013717201233</v>
      </c>
    </row>
    <row r="13" spans="1:7" x14ac:dyDescent="0.25">
      <c r="A13" s="1" t="s">
        <v>12</v>
      </c>
      <c r="B13" s="6">
        <f>IF(B10=0, B6/COS(B12), ((B11-B9)*B6-B7)/2/B11)</f>
        <v>0.42761798705987897</v>
      </c>
    </row>
    <row r="14" spans="1:7" x14ac:dyDescent="0.25">
      <c r="A14" s="1"/>
      <c r="B14" s="6"/>
    </row>
    <row r="15" spans="1:7" x14ac:dyDescent="0.25">
      <c r="A15" s="1" t="s">
        <v>2</v>
      </c>
      <c r="B15" s="6">
        <f>2*PI()/B11/100</f>
        <v>9.4992832937898064E-2</v>
      </c>
      <c r="E15" s="2" t="s">
        <v>13</v>
      </c>
      <c r="F15" s="2" t="s">
        <v>14</v>
      </c>
      <c r="G15" s="2" t="s">
        <v>23</v>
      </c>
    </row>
    <row r="16" spans="1:7" x14ac:dyDescent="0.25">
      <c r="A16" s="1"/>
      <c r="B16" s="6"/>
      <c r="E16" s="2">
        <v>0</v>
      </c>
      <c r="F16" s="2">
        <f>E16*$B$15</f>
        <v>0</v>
      </c>
      <c r="G16" s="2">
        <f>IF($B$10 = 0, $B$13*EXP(-$B$9*F16)*COS($B$11*F16+$B$12), $B$13*EXP(-($B$9+$B$11)*F16)+$B$12*EXP(-($B$9-$B$11)*F16))</f>
        <v>0.2</v>
      </c>
    </row>
    <row r="17" spans="1:7" x14ac:dyDescent="0.25">
      <c r="A17" s="1" t="s">
        <v>4</v>
      </c>
      <c r="B17" s="6">
        <f>B5^2*B15/2</f>
        <v>2.3748208234474523E-2</v>
      </c>
      <c r="E17" s="2">
        <v>1</v>
      </c>
      <c r="F17" s="2">
        <f t="shared" ref="F17:F80" si="0">E17*$B$15</f>
        <v>9.4992832937898064E-2</v>
      </c>
      <c r="G17" s="2">
        <f t="shared" ref="G17:G80" si="1">IF($B$10 = 0, $B$13*EXP(-$B$9*F17)*COS($B$11*F17+$B$12), $B$13*EXP(-($B$9+$B$11)*F17)+$B$12*EXP(-($B$9-$B$11)*F17))</f>
        <v>0.21809653878395885</v>
      </c>
    </row>
    <row r="18" spans="1:7" x14ac:dyDescent="0.25">
      <c r="A18" s="1" t="s">
        <v>5</v>
      </c>
      <c r="B18" s="6">
        <f>B15/2</f>
        <v>4.7496416468949032E-2</v>
      </c>
      <c r="E18" s="2">
        <v>2</v>
      </c>
      <c r="F18" s="2">
        <f t="shared" si="0"/>
        <v>0.18998566587579613</v>
      </c>
      <c r="G18" s="2">
        <f t="shared" si="1"/>
        <v>0.23439300155607315</v>
      </c>
    </row>
    <row r="19" spans="1:7" x14ac:dyDescent="0.25">
      <c r="A19" s="1"/>
      <c r="B19" s="6"/>
      <c r="E19" s="2">
        <v>3</v>
      </c>
      <c r="F19" s="2">
        <f t="shared" si="0"/>
        <v>0.28497849881369419</v>
      </c>
      <c r="G19" s="2">
        <f t="shared" si="1"/>
        <v>0.2489011059476274</v>
      </c>
    </row>
    <row r="20" spans="1:7" x14ac:dyDescent="0.25">
      <c r="A20" s="1" t="s">
        <v>10</v>
      </c>
      <c r="B20" s="6">
        <f ca="1">(B1-1)*B15</f>
        <v>0.56995699762738838</v>
      </c>
      <c r="E20" s="2">
        <v>4</v>
      </c>
      <c r="F20" s="2">
        <f t="shared" si="0"/>
        <v>0.37997133175159226</v>
      </c>
      <c r="G20" s="2">
        <f t="shared" si="1"/>
        <v>0.26163990322162106</v>
      </c>
    </row>
    <row r="21" spans="1:7" x14ac:dyDescent="0.25">
      <c r="A21" s="16" t="s">
        <v>7</v>
      </c>
      <c r="B21" s="17">
        <f ca="1">IF(B1 = 1, B6,B23)</f>
        <v>0.28194054547503206</v>
      </c>
      <c r="E21" s="2">
        <v>5</v>
      </c>
      <c r="F21" s="2">
        <f t="shared" si="0"/>
        <v>0.47496416468949032</v>
      </c>
      <c r="G21" s="2">
        <f t="shared" si="1"/>
        <v>0.27263535417918688</v>
      </c>
    </row>
    <row r="22" spans="1:7" x14ac:dyDescent="0.25">
      <c r="A22" s="16" t="s">
        <v>6</v>
      </c>
      <c r="B22" s="17">
        <f ca="1">IF( B1 = 1, B7, B24)</f>
        <v>8.8893214014399285E-2</v>
      </c>
      <c r="E22" s="2">
        <v>6</v>
      </c>
      <c r="F22" s="2">
        <f t="shared" si="0"/>
        <v>0.56995699762738838</v>
      </c>
      <c r="G22" s="2">
        <f t="shared" si="1"/>
        <v>0.28191989430367664</v>
      </c>
    </row>
    <row r="23" spans="1:7" x14ac:dyDescent="0.25">
      <c r="A23" s="16" t="s">
        <v>8</v>
      </c>
      <c r="B23" s="17">
        <f ca="1">((1-B18*B17+B9*B15)*B21+2*B18*B22)/(1+B18*B17+B9*B15)</f>
        <v>0.28955920822971842</v>
      </c>
      <c r="E23" s="2">
        <v>7</v>
      </c>
      <c r="F23" s="2">
        <f t="shared" si="0"/>
        <v>0.66494983056528645</v>
      </c>
      <c r="G23" s="2">
        <f t="shared" si="1"/>
        <v>0.28953199055704326</v>
      </c>
    </row>
    <row r="24" spans="1:7" x14ac:dyDescent="0.25">
      <c r="A24" s="16" t="s">
        <v>9</v>
      </c>
      <c r="B24" s="17">
        <f ca="1">(B22*(1-B9*B15)-B17*(B23+B21))/(1+B9*B15)</f>
        <v>7.1511787480124822E-2</v>
      </c>
      <c r="E24" s="2">
        <v>8</v>
      </c>
      <c r="F24" s="2">
        <f t="shared" si="0"/>
        <v>0.75994266350318451</v>
      </c>
      <c r="G24" s="2">
        <f t="shared" si="1"/>
        <v>0.29551569216791101</v>
      </c>
    </row>
    <row r="25" spans="1:7" x14ac:dyDescent="0.25">
      <c r="A25" s="1"/>
      <c r="E25" s="2">
        <v>9</v>
      </c>
      <c r="F25" s="2">
        <f t="shared" si="0"/>
        <v>0.85493549644108258</v>
      </c>
      <c r="G25" s="2">
        <f t="shared" si="1"/>
        <v>0.29992017766867735</v>
      </c>
    </row>
    <row r="26" spans="1:7" x14ac:dyDescent="0.25">
      <c r="E26" s="2">
        <v>10</v>
      </c>
      <c r="F26" s="2">
        <f t="shared" si="0"/>
        <v>0.94992832937898064</v>
      </c>
      <c r="G26" s="2">
        <f t="shared" si="1"/>
        <v>0.30279930035079972</v>
      </c>
    </row>
    <row r="27" spans="1:7" x14ac:dyDescent="0.25">
      <c r="E27" s="2">
        <v>11</v>
      </c>
      <c r="F27" s="2">
        <f t="shared" si="0"/>
        <v>1.0449211623168786</v>
      </c>
      <c r="G27" s="2">
        <f t="shared" si="1"/>
        <v>0.30421113421377244</v>
      </c>
    </row>
    <row r="28" spans="1:7" x14ac:dyDescent="0.25">
      <c r="E28" s="2">
        <v>12</v>
      </c>
      <c r="F28" s="2">
        <f t="shared" si="0"/>
        <v>1.1399139952547768</v>
      </c>
      <c r="G28" s="2">
        <f t="shared" si="1"/>
        <v>0.30421752238484578</v>
      </c>
    </row>
    <row r="29" spans="1:7" x14ac:dyDescent="0.25">
      <c r="E29" s="2">
        <v>13</v>
      </c>
      <c r="F29" s="2">
        <f t="shared" si="0"/>
        <v>1.2349068281926749</v>
      </c>
      <c r="G29" s="2">
        <f t="shared" si="1"/>
        <v>0.30288362988395384</v>
      </c>
    </row>
    <row r="30" spans="1:7" x14ac:dyDescent="0.25">
      <c r="E30" s="2">
        <v>14</v>
      </c>
      <c r="F30" s="2">
        <f t="shared" si="0"/>
        <v>1.3298996611305729</v>
      </c>
      <c r="G30" s="2">
        <f t="shared" si="1"/>
        <v>0.3002775025022234</v>
      </c>
    </row>
    <row r="31" spans="1:7" x14ac:dyDescent="0.25">
      <c r="E31" s="2">
        <v>15</v>
      </c>
      <c r="F31" s="2">
        <f t="shared" si="0"/>
        <v>1.4248924940684708</v>
      </c>
      <c r="G31" s="2">
        <f t="shared" si="1"/>
        <v>0.29646963345348476</v>
      </c>
    </row>
    <row r="32" spans="1:7" x14ac:dyDescent="0.25">
      <c r="E32" s="2">
        <v>16</v>
      </c>
      <c r="F32" s="2">
        <f t="shared" si="0"/>
        <v>1.519885327006369</v>
      </c>
      <c r="G32" s="2">
        <f t="shared" si="1"/>
        <v>0.29153253934699119</v>
      </c>
    </row>
    <row r="33" spans="5:7" x14ac:dyDescent="0.25">
      <c r="E33" s="2">
        <v>17</v>
      </c>
      <c r="F33" s="2">
        <f t="shared" si="0"/>
        <v>1.6148781599442672</v>
      </c>
      <c r="G33" s="2">
        <f t="shared" si="1"/>
        <v>0.28554034691668123</v>
      </c>
    </row>
    <row r="34" spans="5:7" x14ac:dyDescent="0.25">
      <c r="E34" s="2">
        <v>18</v>
      </c>
      <c r="F34" s="2">
        <f t="shared" si="0"/>
        <v>1.7098709928821652</v>
      </c>
      <c r="G34" s="2">
        <f t="shared" si="1"/>
        <v>0.27856839182835985</v>
      </c>
    </row>
    <row r="35" spans="5:7" x14ac:dyDescent="0.25">
      <c r="E35" s="2">
        <v>19</v>
      </c>
      <c r="F35" s="2">
        <f t="shared" si="0"/>
        <v>1.8048638258200631</v>
      </c>
      <c r="G35" s="2">
        <f t="shared" si="1"/>
        <v>0.27069283077168238</v>
      </c>
    </row>
    <row r="36" spans="5:7" x14ac:dyDescent="0.25">
      <c r="E36" s="2">
        <v>20</v>
      </c>
      <c r="F36" s="2">
        <f t="shared" si="0"/>
        <v>1.8998566587579613</v>
      </c>
      <c r="G36" s="2">
        <f t="shared" si="1"/>
        <v>0.26199026792932489</v>
      </c>
    </row>
    <row r="37" spans="5:7" x14ac:dyDescent="0.25">
      <c r="E37" s="2">
        <v>21</v>
      </c>
      <c r="F37" s="2">
        <f t="shared" si="0"/>
        <v>1.9948494916958595</v>
      </c>
      <c r="G37" s="2">
        <f t="shared" si="1"/>
        <v>0.25253739680172771</v>
      </c>
    </row>
    <row r="38" spans="5:7" x14ac:dyDescent="0.25">
      <c r="E38" s="2">
        <v>22</v>
      </c>
      <c r="F38" s="2">
        <f t="shared" si="0"/>
        <v>2.0898423246337572</v>
      </c>
      <c r="G38" s="2">
        <f t="shared" si="1"/>
        <v>0.24241065825277905</v>
      </c>
    </row>
    <row r="39" spans="5:7" x14ac:dyDescent="0.25">
      <c r="E39" s="2">
        <v>23</v>
      </c>
      <c r="F39" s="2">
        <f t="shared" si="0"/>
        <v>2.1848351575716554</v>
      </c>
      <c r="G39" s="2">
        <f t="shared" si="1"/>
        <v>0.23168591553021431</v>
      </c>
    </row>
    <row r="40" spans="5:7" x14ac:dyDescent="0.25">
      <c r="E40" s="2">
        <v>24</v>
      </c>
      <c r="F40" s="2">
        <f t="shared" si="0"/>
        <v>2.2798279905095535</v>
      </c>
      <c r="G40" s="2">
        <f t="shared" si="1"/>
        <v>0.22043814690477639</v>
      </c>
    </row>
    <row r="41" spans="5:7" x14ac:dyDescent="0.25">
      <c r="E41" s="2">
        <v>25</v>
      </c>
      <c r="F41" s="2">
        <f t="shared" si="0"/>
        <v>2.3748208234474517</v>
      </c>
      <c r="G41" s="2">
        <f t="shared" si="1"/>
        <v>0.20874115646470009</v>
      </c>
    </row>
    <row r="42" spans="5:7" x14ac:dyDescent="0.25">
      <c r="E42" s="2">
        <v>26</v>
      </c>
      <c r="F42" s="2">
        <f t="shared" si="0"/>
        <v>2.4698136563853499</v>
      </c>
      <c r="G42" s="2">
        <f t="shared" si="1"/>
        <v>0.19666730349722658</v>
      </c>
    </row>
    <row r="43" spans="5:7" x14ac:dyDescent="0.25">
      <c r="E43" s="2">
        <v>27</v>
      </c>
      <c r="F43" s="2">
        <f t="shared" si="0"/>
        <v>2.5648064893232476</v>
      </c>
      <c r="G43" s="2">
        <f t="shared" si="1"/>
        <v>0.18428725078696015</v>
      </c>
    </row>
    <row r="44" spans="5:7" x14ac:dyDescent="0.25">
      <c r="E44" s="2">
        <v>28</v>
      </c>
      <c r="F44" s="2">
        <f t="shared" si="0"/>
        <v>2.6597993222611458</v>
      </c>
      <c r="G44" s="2">
        <f t="shared" si="1"/>
        <v>0.17166973206225478</v>
      </c>
    </row>
    <row r="45" spans="5:7" x14ac:dyDescent="0.25">
      <c r="E45" s="2">
        <v>29</v>
      </c>
      <c r="F45" s="2">
        <f t="shared" si="0"/>
        <v>2.754792155199044</v>
      </c>
      <c r="G45" s="2">
        <f t="shared" si="1"/>
        <v>0.15888133872575685</v>
      </c>
    </row>
    <row r="46" spans="5:7" x14ac:dyDescent="0.25">
      <c r="E46" s="2">
        <v>30</v>
      </c>
      <c r="F46" s="2">
        <f t="shared" si="0"/>
        <v>2.8497849881369417</v>
      </c>
      <c r="G46" s="2">
        <f t="shared" si="1"/>
        <v>0.14598632591397159</v>
      </c>
    </row>
    <row r="47" spans="5:7" x14ac:dyDescent="0.25">
      <c r="E47" s="2">
        <v>31</v>
      </c>
      <c r="F47" s="2">
        <f t="shared" si="0"/>
        <v>2.9447778210748399</v>
      </c>
      <c r="G47" s="2">
        <f t="shared" si="1"/>
        <v>0.13304643784350348</v>
      </c>
    </row>
    <row r="48" spans="5:7" x14ac:dyDescent="0.25">
      <c r="E48" s="2">
        <v>32</v>
      </c>
      <c r="F48" s="2">
        <f t="shared" si="0"/>
        <v>3.039770654012738</v>
      </c>
      <c r="G48" s="2">
        <f t="shared" si="1"/>
        <v>0.12012075231863309</v>
      </c>
    </row>
    <row r="49" spans="5:7" x14ac:dyDescent="0.25">
      <c r="E49" s="2">
        <v>33</v>
      </c>
      <c r="F49" s="2">
        <f t="shared" si="0"/>
        <v>3.1347634869506362</v>
      </c>
      <c r="G49" s="2">
        <f t="shared" si="1"/>
        <v>0.10726554419630593</v>
      </c>
    </row>
    <row r="50" spans="5:7" x14ac:dyDescent="0.25">
      <c r="E50" s="2">
        <v>34</v>
      </c>
      <c r="F50" s="2">
        <f t="shared" si="0"/>
        <v>3.2297563198885344</v>
      </c>
      <c r="G50" s="2">
        <f t="shared" si="1"/>
        <v>9.4534167530568036E-2</v>
      </c>
    </row>
    <row r="51" spans="5:7" x14ac:dyDescent="0.25">
      <c r="E51" s="2">
        <v>35</v>
      </c>
      <c r="F51" s="2">
        <f t="shared" si="0"/>
        <v>3.3247491528264321</v>
      </c>
      <c r="G51" s="2">
        <f t="shared" si="1"/>
        <v>8.1976956049098382E-2</v>
      </c>
    </row>
    <row r="52" spans="5:7" x14ac:dyDescent="0.25">
      <c r="E52" s="2">
        <v>36</v>
      </c>
      <c r="F52" s="2">
        <f t="shared" si="0"/>
        <v>3.4197419857643303</v>
      </c>
      <c r="G52" s="2">
        <f t="shared" si="1"/>
        <v>6.9641141549853694E-2</v>
      </c>
    </row>
    <row r="53" spans="5:7" x14ac:dyDescent="0.25">
      <c r="E53" s="2">
        <v>37</v>
      </c>
      <c r="F53" s="2">
        <f t="shared" si="0"/>
        <v>3.5147348187022285</v>
      </c>
      <c r="G53" s="2">
        <f t="shared" si="1"/>
        <v>5.7570789746019202E-2</v>
      </c>
    </row>
    <row r="54" spans="5:7" x14ac:dyDescent="0.25">
      <c r="E54" s="2">
        <v>38</v>
      </c>
      <c r="F54" s="2">
        <f t="shared" si="0"/>
        <v>3.6097276516401262</v>
      </c>
      <c r="G54" s="2">
        <f t="shared" si="1"/>
        <v>4.5806753032489517E-2</v>
      </c>
    </row>
    <row r="55" spans="5:7" x14ac:dyDescent="0.25">
      <c r="E55" s="2">
        <v>39</v>
      </c>
      <c r="F55" s="2">
        <f t="shared" si="0"/>
        <v>3.7047204845780244</v>
      </c>
      <c r="G55" s="2">
        <f t="shared" si="1"/>
        <v>3.4386639597004019E-2</v>
      </c>
    </row>
    <row r="56" spans="5:7" x14ac:dyDescent="0.25">
      <c r="E56" s="2">
        <v>40</v>
      </c>
      <c r="F56" s="2">
        <f t="shared" si="0"/>
        <v>3.7997133175159226</v>
      </c>
      <c r="G56" s="2">
        <f t="shared" si="1"/>
        <v>2.3344798253829232E-2</v>
      </c>
    </row>
    <row r="57" spans="5:7" x14ac:dyDescent="0.25">
      <c r="E57" s="2">
        <v>41</v>
      </c>
      <c r="F57" s="2">
        <f t="shared" si="0"/>
        <v>3.8947061504538207</v>
      </c>
      <c r="G57" s="2">
        <f t="shared" si="1"/>
        <v>1.2712318337481718E-2</v>
      </c>
    </row>
    <row r="58" spans="5:7" x14ac:dyDescent="0.25">
      <c r="E58" s="2">
        <v>42</v>
      </c>
      <c r="F58" s="2">
        <f t="shared" si="0"/>
        <v>3.9896989833917189</v>
      </c>
      <c r="G58" s="2">
        <f t="shared" si="1"/>
        <v>2.5170439583839608E-3</v>
      </c>
    </row>
    <row r="59" spans="5:7" x14ac:dyDescent="0.25">
      <c r="E59" s="2">
        <v>43</v>
      </c>
      <c r="F59" s="2">
        <f t="shared" si="0"/>
        <v>4.0846918163296166</v>
      </c>
      <c r="G59" s="2">
        <f t="shared" si="1"/>
        <v>-7.2163981085329862E-3</v>
      </c>
    </row>
    <row r="60" spans="5:7" x14ac:dyDescent="0.25">
      <c r="E60" s="2">
        <v>44</v>
      </c>
      <c r="F60" s="2">
        <f t="shared" si="0"/>
        <v>4.1796846492675144</v>
      </c>
      <c r="G60" s="2">
        <f t="shared" si="1"/>
        <v>-1.6466557657500477E-2</v>
      </c>
    </row>
    <row r="61" spans="5:7" x14ac:dyDescent="0.25">
      <c r="E61" s="2">
        <v>45</v>
      </c>
      <c r="F61" s="2">
        <f t="shared" si="0"/>
        <v>4.274677482205413</v>
      </c>
      <c r="G61" s="2">
        <f t="shared" si="1"/>
        <v>-2.5215108184767007E-2</v>
      </c>
    </row>
    <row r="62" spans="5:7" x14ac:dyDescent="0.25">
      <c r="E62" s="2">
        <v>46</v>
      </c>
      <c r="F62" s="2">
        <f t="shared" si="0"/>
        <v>4.3696703151433107</v>
      </c>
      <c r="G62" s="2">
        <f t="shared" si="1"/>
        <v>-3.3446782714809956E-2</v>
      </c>
    </row>
    <row r="63" spans="5:7" x14ac:dyDescent="0.25">
      <c r="E63" s="2">
        <v>47</v>
      </c>
      <c r="F63" s="2">
        <f t="shared" si="0"/>
        <v>4.4646631480812093</v>
      </c>
      <c r="G63" s="2">
        <f t="shared" si="1"/>
        <v>-4.1149299127042821E-2</v>
      </c>
    </row>
    <row r="64" spans="5:7" x14ac:dyDescent="0.25">
      <c r="E64" s="2">
        <v>48</v>
      </c>
      <c r="F64" s="2">
        <f t="shared" si="0"/>
        <v>4.5596559810191071</v>
      </c>
      <c r="G64" s="2">
        <f t="shared" si="1"/>
        <v>-4.8313275798958909E-2</v>
      </c>
    </row>
    <row r="65" spans="5:7" x14ac:dyDescent="0.25">
      <c r="E65" s="2">
        <v>49</v>
      </c>
      <c r="F65" s="2">
        <f t="shared" si="0"/>
        <v>4.6546488139570048</v>
      </c>
      <c r="G65" s="2">
        <f t="shared" si="1"/>
        <v>-5.4932138386463741E-2</v>
      </c>
    </row>
    <row r="66" spans="5:7" x14ac:dyDescent="0.25">
      <c r="E66" s="2">
        <v>50</v>
      </c>
      <c r="F66" s="2">
        <f t="shared" si="0"/>
        <v>4.7496416468949034</v>
      </c>
      <c r="G66" s="2">
        <f t="shared" si="1"/>
        <v>-6.1002018563108537E-2</v>
      </c>
    </row>
    <row r="67" spans="5:7" x14ac:dyDescent="0.25">
      <c r="E67" s="2">
        <v>51</v>
      </c>
      <c r="F67" s="2">
        <f t="shared" si="0"/>
        <v>4.8446344798328012</v>
      </c>
      <c r="G67" s="2">
        <f t="shared" si="1"/>
        <v>-6.6521645537243865E-2</v>
      </c>
    </row>
    <row r="68" spans="5:7" x14ac:dyDescent="0.25">
      <c r="E68" s="2">
        <v>52</v>
      </c>
      <c r="F68" s="2">
        <f t="shared" si="0"/>
        <v>4.9396273127706998</v>
      </c>
      <c r="G68" s="2">
        <f t="shared" si="1"/>
        <v>-7.149223115993153E-2</v>
      </c>
    </row>
    <row r="69" spans="5:7" x14ac:dyDescent="0.25">
      <c r="E69" s="2">
        <v>53</v>
      </c>
      <c r="F69" s="2">
        <f t="shared" si="0"/>
        <v>5.0346201457085975</v>
      </c>
      <c r="G69" s="2">
        <f t="shared" si="1"/>
        <v>-7.591734942697706E-2</v>
      </c>
    </row>
    <row r="70" spans="5:7" x14ac:dyDescent="0.25">
      <c r="E70" s="2">
        <v>54</v>
      </c>
      <c r="F70" s="2">
        <f t="shared" si="0"/>
        <v>5.1296129786464952</v>
      </c>
      <c r="G70" s="2">
        <f t="shared" si="1"/>
        <v>-7.98028111658763E-2</v>
      </c>
    </row>
    <row r="71" spans="5:7" x14ac:dyDescent="0.25">
      <c r="E71" s="2">
        <v>55</v>
      </c>
      <c r="F71" s="2">
        <f t="shared" si="0"/>
        <v>5.2246058115843939</v>
      </c>
      <c r="G71" s="2">
        <f t="shared" si="1"/>
        <v>-8.3156534682992153E-2</v>
      </c>
    </row>
    <row r="72" spans="5:7" x14ac:dyDescent="0.25">
      <c r="E72" s="2">
        <v>56</v>
      </c>
      <c r="F72" s="2">
        <f t="shared" si="0"/>
        <v>5.3195986445222916</v>
      </c>
      <c r="G72" s="2">
        <f t="shared" si="1"/>
        <v>-8.5988413128112381E-2</v>
      </c>
    </row>
    <row r="73" spans="5:7" x14ac:dyDescent="0.25">
      <c r="E73" s="2">
        <v>57</v>
      </c>
      <c r="F73" s="2">
        <f t="shared" si="0"/>
        <v>5.4145914774601893</v>
      </c>
      <c r="G73" s="2">
        <f t="shared" si="1"/>
        <v>-8.8310179312872647E-2</v>
      </c>
    </row>
    <row r="74" spans="5:7" x14ac:dyDescent="0.25">
      <c r="E74" s="2">
        <v>58</v>
      </c>
      <c r="F74" s="2">
        <f t="shared" si="0"/>
        <v>5.5095843103980879</v>
      </c>
      <c r="G74" s="2">
        <f t="shared" si="1"/>
        <v>-9.0135268696583906E-2</v>
      </c>
    </row>
    <row r="75" spans="5:7" x14ac:dyDescent="0.25">
      <c r="E75" s="2">
        <v>59</v>
      </c>
      <c r="F75" s="2">
        <f t="shared" si="0"/>
        <v>5.6045771433359857</v>
      </c>
      <c r="G75" s="2">
        <f t="shared" si="1"/>
        <v>-9.1478681227977379E-2</v>
      </c>
    </row>
    <row r="76" spans="5:7" x14ac:dyDescent="0.25">
      <c r="E76" s="2">
        <v>60</v>
      </c>
      <c r="F76" s="2">
        <f t="shared" si="0"/>
        <v>5.6995699762738834</v>
      </c>
      <c r="G76" s="2">
        <f t="shared" si="1"/>
        <v>-9.2356842704478859E-2</v>
      </c>
    </row>
    <row r="77" spans="5:7" x14ac:dyDescent="0.25">
      <c r="E77" s="2">
        <v>61</v>
      </c>
      <c r="F77" s="2">
        <f t="shared" si="0"/>
        <v>5.794562809211782</v>
      </c>
      <c r="G77" s="2">
        <f t="shared" si="1"/>
        <v>-9.2787466282064301E-2</v>
      </c>
    </row>
    <row r="78" spans="5:7" x14ac:dyDescent="0.25">
      <c r="E78" s="2">
        <v>62</v>
      </c>
      <c r="F78" s="2">
        <f t="shared" si="0"/>
        <v>5.8895556421496797</v>
      </c>
      <c r="G78" s="2">
        <f t="shared" si="1"/>
        <v>-9.2789414738716325E-2</v>
      </c>
    </row>
    <row r="79" spans="5:7" x14ac:dyDescent="0.25">
      <c r="E79" s="2">
        <v>63</v>
      </c>
      <c r="F79" s="2">
        <f t="shared" si="0"/>
        <v>5.9845484750875784</v>
      </c>
      <c r="G79" s="2">
        <f t="shared" si="1"/>
        <v>-9.2382564063213324E-2</v>
      </c>
    </row>
    <row r="80" spans="5:7" x14ac:dyDescent="0.25">
      <c r="E80" s="2">
        <v>64</v>
      </c>
      <c r="F80" s="2">
        <f t="shared" si="0"/>
        <v>6.0795413080254761</v>
      </c>
      <c r="G80" s="2">
        <f t="shared" si="1"/>
        <v>-9.1587668908622549E-2</v>
      </c>
    </row>
    <row r="81" spans="5:7" x14ac:dyDescent="0.25">
      <c r="E81" s="2">
        <v>65</v>
      </c>
      <c r="F81" s="2">
        <f t="shared" ref="F81:F144" si="2">E81*$B$15</f>
        <v>6.1745341409633738</v>
      </c>
      <c r="G81" s="2">
        <f t="shared" ref="G81:G144" si="3">IF($B$10 = 0, $B$13*EXP(-$B$9*F81)*COS($B$11*F81+$B$12), $B$13*EXP(-($B$9+$B$11)*F81)+$B$12*EXP(-($B$9-$B$11)*F81))</f>
        <v>-9.042623041663736E-2</v>
      </c>
    </row>
    <row r="82" spans="5:7" x14ac:dyDescent="0.25">
      <c r="E82" s="2">
        <v>66</v>
      </c>
      <c r="F82" s="2">
        <f t="shared" si="2"/>
        <v>6.2695269739012724</v>
      </c>
      <c r="G82" s="2">
        <f t="shared" si="3"/>
        <v>-8.8920366884976676E-2</v>
      </c>
    </row>
    <row r="83" spans="5:7" x14ac:dyDescent="0.25">
      <c r="E83" s="2">
        <v>67</v>
      </c>
      <c r="F83" s="2">
        <f t="shared" si="2"/>
        <v>6.3645198068391702</v>
      </c>
      <c r="G83" s="2">
        <f t="shared" si="3"/>
        <v>-8.7092687715639258E-2</v>
      </c>
    </row>
    <row r="84" spans="5:7" x14ac:dyDescent="0.25">
      <c r="E84" s="2">
        <v>68</v>
      </c>
      <c r="F84" s="2">
        <f t="shared" si="2"/>
        <v>6.4595126397770688</v>
      </c>
      <c r="G84" s="2">
        <f t="shared" si="3"/>
        <v>-8.4966171047044542E-2</v>
      </c>
    </row>
    <row r="85" spans="5:7" x14ac:dyDescent="0.25">
      <c r="E85" s="2">
        <v>69</v>
      </c>
      <c r="F85" s="2">
        <f t="shared" si="2"/>
        <v>6.5545054727149665</v>
      </c>
      <c r="G85" s="2">
        <f t="shared" si="3"/>
        <v>-8.2564045438172889E-2</v>
      </c>
    </row>
    <row r="86" spans="5:7" x14ac:dyDescent="0.25">
      <c r="E86" s="2">
        <v>70</v>
      </c>
      <c r="F86" s="2">
        <f t="shared" si="2"/>
        <v>6.6494983056528643</v>
      </c>
      <c r="G86" s="2">
        <f t="shared" si="3"/>
        <v>-7.9909675937892347E-2</v>
      </c>
    </row>
    <row r="87" spans="5:7" x14ac:dyDescent="0.25">
      <c r="E87" s="2">
        <v>71</v>
      </c>
      <c r="F87" s="2">
        <f t="shared" si="2"/>
        <v>6.7444911385907629</v>
      </c>
      <c r="G87" s="2">
        <f t="shared" si="3"/>
        <v>-7.7026454837890571E-2</v>
      </c>
    </row>
    <row r="88" spans="5:7" x14ac:dyDescent="0.25">
      <c r="E88" s="2">
        <v>72</v>
      </c>
      <c r="F88" s="2">
        <f t="shared" si="2"/>
        <v>6.8394839715286606</v>
      </c>
      <c r="G88" s="2">
        <f t="shared" si="3"/>
        <v>-7.3937697373156988E-2</v>
      </c>
    </row>
    <row r="89" spans="5:7" x14ac:dyDescent="0.25">
      <c r="E89" s="2">
        <v>73</v>
      </c>
      <c r="F89" s="2">
        <f t="shared" si="2"/>
        <v>6.9344768044665583</v>
      </c>
      <c r="G89" s="2">
        <f t="shared" si="3"/>
        <v>-7.0666542599924706E-2</v>
      </c>
    </row>
    <row r="90" spans="5:7" x14ac:dyDescent="0.25">
      <c r="E90" s="2">
        <v>74</v>
      </c>
      <c r="F90" s="2">
        <f t="shared" si="2"/>
        <v>7.029469637404457</v>
      </c>
      <c r="G90" s="2">
        <f t="shared" si="3"/>
        <v>-6.7235859647512122E-2</v>
      </c>
    </row>
    <row r="91" spans="5:7" x14ac:dyDescent="0.25">
      <c r="E91" s="2">
        <v>75</v>
      </c>
      <c r="F91" s="2">
        <f t="shared" si="2"/>
        <v>7.1244624703423547</v>
      </c>
      <c r="G91" s="2">
        <f t="shared" si="3"/>
        <v>-6.366815950772195E-2</v>
      </c>
    </row>
    <row r="92" spans="5:7" x14ac:dyDescent="0.25">
      <c r="E92" s="2">
        <v>76</v>
      </c>
      <c r="F92" s="2">
        <f t="shared" si="2"/>
        <v>7.2194553032802524</v>
      </c>
      <c r="G92" s="2">
        <f t="shared" si="3"/>
        <v>-5.9985512493471664E-2</v>
      </c>
    </row>
    <row r="93" spans="5:7" x14ac:dyDescent="0.25">
      <c r="E93" s="2">
        <v>77</v>
      </c>
      <c r="F93" s="2">
        <f t="shared" si="2"/>
        <v>7.314448136218151</v>
      </c>
      <c r="G93" s="2">
        <f t="shared" si="3"/>
        <v>-5.6209471467251935E-2</v>
      </c>
    </row>
    <row r="94" spans="5:7" x14ac:dyDescent="0.25">
      <c r="E94" s="2">
        <v>78</v>
      </c>
      <c r="F94" s="2">
        <f t="shared" si="2"/>
        <v>7.4094409691560488</v>
      </c>
      <c r="G94" s="2">
        <f t="shared" si="3"/>
        <v>-5.2361000909927721E-2</v>
      </c>
    </row>
    <row r="95" spans="5:7" x14ac:dyDescent="0.25">
      <c r="E95" s="2">
        <v>79</v>
      </c>
      <c r="F95" s="2">
        <f t="shared" si="2"/>
        <v>7.5044338020939474</v>
      </c>
      <c r="G95" s="2">
        <f t="shared" si="3"/>
        <v>-4.8460411871400801E-2</v>
      </c>
    </row>
    <row r="96" spans="5:7" x14ac:dyDescent="0.25">
      <c r="E96" s="2">
        <v>80</v>
      </c>
      <c r="F96" s="2">
        <f t="shared" si="2"/>
        <v>7.5994266350318451</v>
      </c>
      <c r="G96" s="2">
        <f t="shared" si="3"/>
        <v>-4.4527302816820574E-2</v>
      </c>
    </row>
    <row r="97" spans="5:7" x14ac:dyDescent="0.25">
      <c r="E97" s="2">
        <v>81</v>
      </c>
      <c r="F97" s="2">
        <f t="shared" si="2"/>
        <v>7.6944194679697429</v>
      </c>
      <c r="G97" s="2">
        <f t="shared" si="3"/>
        <v>-4.0580506355424387E-2</v>
      </c>
    </row>
    <row r="98" spans="5:7" x14ac:dyDescent="0.25">
      <c r="E98" s="2">
        <v>82</v>
      </c>
      <c r="F98" s="2">
        <f t="shared" si="2"/>
        <v>7.7894123009076415</v>
      </c>
      <c r="G98" s="2">
        <f t="shared" si="3"/>
        <v>-3.663804181377911E-2</v>
      </c>
    </row>
    <row r="99" spans="5:7" x14ac:dyDescent="0.25">
      <c r="E99" s="2">
        <v>83</v>
      </c>
      <c r="F99" s="2">
        <f t="shared" si="2"/>
        <v>7.8844051338455392</v>
      </c>
      <c r="G99" s="2">
        <f t="shared" si="3"/>
        <v>-3.2717073591225006E-2</v>
      </c>
    </row>
    <row r="100" spans="5:7" x14ac:dyDescent="0.25">
      <c r="E100" s="2">
        <v>84</v>
      </c>
      <c r="F100" s="2">
        <f t="shared" si="2"/>
        <v>7.9793979667834378</v>
      </c>
      <c r="G100" s="2">
        <f t="shared" si="3"/>
        <v>-2.8833875212738634E-2</v>
      </c>
    </row>
    <row r="101" spans="5:7" x14ac:dyDescent="0.25">
      <c r="E101" s="2">
        <v>85</v>
      </c>
      <c r="F101" s="2">
        <f t="shared" si="2"/>
        <v>8.0743907997213356</v>
      </c>
      <c r="G101" s="2">
        <f t="shared" si="3"/>
        <v>-2.5003798973271197E-2</v>
      </c>
    </row>
    <row r="102" spans="5:7" x14ac:dyDescent="0.25">
      <c r="E102" s="2">
        <v>86</v>
      </c>
      <c r="F102" s="2">
        <f t="shared" si="2"/>
        <v>8.1693836326592333</v>
      </c>
      <c r="G102" s="2">
        <f t="shared" si="3"/>
        <v>-2.1241251047901272E-2</v>
      </c>
    </row>
    <row r="103" spans="5:7" x14ac:dyDescent="0.25">
      <c r="E103" s="2">
        <v>87</v>
      </c>
      <c r="F103" s="2">
        <f t="shared" si="2"/>
        <v>8.264376465597131</v>
      </c>
      <c r="G103" s="2">
        <f t="shared" si="3"/>
        <v>-1.7559671923897489E-2</v>
      </c>
    </row>
    <row r="104" spans="5:7" x14ac:dyDescent="0.25">
      <c r="E104" s="2">
        <v>88</v>
      </c>
      <c r="F104" s="2">
        <f t="shared" si="2"/>
        <v>8.3593692985350287</v>
      </c>
      <c r="G104" s="2">
        <f t="shared" si="3"/>
        <v>-1.3971521994018346E-2</v>
      </c>
    </row>
    <row r="105" spans="5:7" x14ac:dyDescent="0.25">
      <c r="E105" s="2">
        <v>89</v>
      </c>
      <c r="F105" s="2">
        <f t="shared" si="2"/>
        <v>8.4543621314729283</v>
      </c>
      <c r="G105" s="2">
        <f t="shared" si="3"/>
        <v>-1.0488272135096809E-2</v>
      </c>
    </row>
    <row r="106" spans="5:7" x14ac:dyDescent="0.25">
      <c r="E106" s="2">
        <v>90</v>
      </c>
      <c r="F106" s="2">
        <f t="shared" si="2"/>
        <v>8.549354964410826</v>
      </c>
      <c r="G106" s="2">
        <f t="shared" si="3"/>
        <v>-7.1203990821605938E-3</v>
      </c>
    </row>
    <row r="107" spans="5:7" x14ac:dyDescent="0.25">
      <c r="E107" s="2">
        <v>91</v>
      </c>
      <c r="F107" s="2">
        <f t="shared" si="2"/>
        <v>8.6443477973487237</v>
      </c>
      <c r="G107" s="2">
        <f t="shared" si="3"/>
        <v>-3.877385396016066E-3</v>
      </c>
    </row>
    <row r="108" spans="5:7" x14ac:dyDescent="0.25">
      <c r="E108" s="2">
        <v>92</v>
      </c>
      <c r="F108" s="2">
        <f t="shared" si="2"/>
        <v>8.7393406302866214</v>
      </c>
      <c r="G108" s="2">
        <f t="shared" si="3"/>
        <v>-7.6772381136755278E-4</v>
      </c>
    </row>
    <row r="109" spans="5:7" x14ac:dyDescent="0.25">
      <c r="E109" s="2">
        <v>93</v>
      </c>
      <c r="F109" s="2">
        <f t="shared" si="2"/>
        <v>8.8343334632245192</v>
      </c>
      <c r="G109" s="2">
        <f t="shared" si="3"/>
        <v>2.2010742568774971E-3</v>
      </c>
    </row>
    <row r="110" spans="5:7" x14ac:dyDescent="0.25">
      <c r="E110" s="2">
        <v>94</v>
      </c>
      <c r="F110" s="2">
        <f t="shared" si="2"/>
        <v>8.9293262961624187</v>
      </c>
      <c r="G110" s="2">
        <f t="shared" si="3"/>
        <v>5.0224662794667316E-3</v>
      </c>
    </row>
    <row r="111" spans="5:7" x14ac:dyDescent="0.25">
      <c r="E111" s="2">
        <v>95</v>
      </c>
      <c r="F111" s="2">
        <f t="shared" si="2"/>
        <v>9.0243191291003164</v>
      </c>
      <c r="G111" s="2">
        <f t="shared" si="3"/>
        <v>7.6908624877897232E-3</v>
      </c>
    </row>
    <row r="112" spans="5:7" x14ac:dyDescent="0.25">
      <c r="E112" s="2">
        <v>96</v>
      </c>
      <c r="F112" s="2">
        <f t="shared" si="2"/>
        <v>9.1193119620382141</v>
      </c>
      <c r="G112" s="2">
        <f t="shared" si="3"/>
        <v>1.0201606300225466E-2</v>
      </c>
    </row>
    <row r="113" spans="5:7" x14ac:dyDescent="0.25">
      <c r="E113" s="2">
        <v>97</v>
      </c>
      <c r="F113" s="2">
        <f t="shared" si="2"/>
        <v>9.2143047949761119</v>
      </c>
      <c r="G113" s="2">
        <f t="shared" si="3"/>
        <v>1.2550951546033823E-2</v>
      </c>
    </row>
    <row r="114" spans="5:7" x14ac:dyDescent="0.25">
      <c r="E114" s="2">
        <v>98</v>
      </c>
      <c r="F114" s="2">
        <f t="shared" si="2"/>
        <v>9.3092976279140096</v>
      </c>
      <c r="G114" s="2">
        <f t="shared" si="3"/>
        <v>1.4736036735663333E-2</v>
      </c>
    </row>
    <row r="115" spans="5:7" x14ac:dyDescent="0.25">
      <c r="E115" s="2">
        <v>99</v>
      </c>
      <c r="F115" s="2">
        <f t="shared" si="2"/>
        <v>9.4042904608519091</v>
      </c>
      <c r="G115" s="2">
        <f t="shared" si="3"/>
        <v>1.6754856627811569E-2</v>
      </c>
    </row>
    <row r="116" spans="5:7" x14ac:dyDescent="0.25">
      <c r="E116" s="2">
        <v>100</v>
      </c>
      <c r="F116" s="2">
        <f t="shared" si="2"/>
        <v>9.4992832937898068</v>
      </c>
      <c r="G116" s="2">
        <f t="shared" si="3"/>
        <v>1.8606231343869201E-2</v>
      </c>
    </row>
    <row r="117" spans="5:7" x14ac:dyDescent="0.25">
      <c r="E117" s="2">
        <v>101</v>
      </c>
      <c r="F117" s="2">
        <f t="shared" si="2"/>
        <v>9.5942761267277046</v>
      </c>
      <c r="G117" s="2">
        <f t="shared" si="3"/>
        <v>2.0289773279557388E-2</v>
      </c>
    </row>
    <row r="118" spans="5:7" x14ac:dyDescent="0.25">
      <c r="E118" s="2">
        <v>102</v>
      </c>
      <c r="F118" s="2">
        <f t="shared" si="2"/>
        <v>9.6892689596656023</v>
      </c>
      <c r="G118" s="2">
        <f t="shared" si="3"/>
        <v>2.1805852061680932E-2</v>
      </c>
    </row>
    <row r="119" spans="5:7" x14ac:dyDescent="0.25">
      <c r="E119" s="2">
        <v>103</v>
      </c>
      <c r="F119" s="2">
        <f t="shared" si="2"/>
        <v>9.7842617926035</v>
      </c>
      <c r="G119" s="2">
        <f t="shared" si="3"/>
        <v>2.3155557795032273E-2</v>
      </c>
    </row>
    <row r="120" spans="5:7" x14ac:dyDescent="0.25">
      <c r="E120" s="2">
        <v>104</v>
      </c>
      <c r="F120" s="2">
        <f t="shared" si="2"/>
        <v>9.8792546255413995</v>
      </c>
      <c r="G120" s="2">
        <f t="shared" si="3"/>
        <v>2.4340662840645164E-2</v>
      </c>
    </row>
    <row r="121" spans="5:7" x14ac:dyDescent="0.25">
      <c r="E121" s="2">
        <v>105</v>
      </c>
      <c r="F121" s="2">
        <f t="shared" si="2"/>
        <v>9.9742474584792973</v>
      </c>
      <c r="G121" s="2">
        <f t="shared" si="3"/>
        <v>2.5363582361878342E-2</v>
      </c>
    </row>
    <row r="122" spans="5:7" x14ac:dyDescent="0.25">
      <c r="E122" s="2">
        <v>106</v>
      </c>
      <c r="F122" s="2">
        <f t="shared" si="2"/>
        <v>10.069240291417195</v>
      </c>
      <c r="G122" s="2">
        <f t="shared" si="3"/>
        <v>2.6227333869266806E-2</v>
      </c>
    </row>
    <row r="123" spans="5:7" x14ac:dyDescent="0.25">
      <c r="E123" s="2">
        <v>107</v>
      </c>
      <c r="F123" s="2">
        <f t="shared" si="2"/>
        <v>10.164233124355093</v>
      </c>
      <c r="G123" s="2">
        <f t="shared" si="3"/>
        <v>2.6935495988776498E-2</v>
      </c>
    </row>
    <row r="124" spans="5:7" x14ac:dyDescent="0.25">
      <c r="E124" s="2">
        <v>108</v>
      </c>
      <c r="F124" s="2">
        <f t="shared" si="2"/>
        <v>10.25922595729299</v>
      </c>
      <c r="G124" s="2">
        <f t="shared" si="3"/>
        <v>2.7492166671098956E-2</v>
      </c>
    </row>
    <row r="125" spans="5:7" x14ac:dyDescent="0.25">
      <c r="E125" s="2">
        <v>109</v>
      </c>
      <c r="F125" s="2">
        <f t="shared" si="2"/>
        <v>10.354218790230888</v>
      </c>
      <c r="G125" s="2">
        <f t="shared" si="3"/>
        <v>2.7901921051988826E-2</v>
      </c>
    </row>
    <row r="126" spans="5:7" x14ac:dyDescent="0.25">
      <c r="E126" s="2">
        <v>110</v>
      </c>
      <c r="F126" s="2">
        <f t="shared" si="2"/>
        <v>10.449211623168788</v>
      </c>
      <c r="G126" s="2">
        <f t="shared" si="3"/>
        <v>2.8169769165443587E-2</v>
      </c>
    </row>
    <row r="127" spans="5:7" x14ac:dyDescent="0.25">
      <c r="E127" s="2">
        <v>111</v>
      </c>
      <c r="F127" s="2">
        <f t="shared" si="2"/>
        <v>10.544204456106685</v>
      </c>
      <c r="G127" s="2">
        <f t="shared" si="3"/>
        <v>2.8301113702811475E-2</v>
      </c>
    </row>
    <row r="128" spans="5:7" x14ac:dyDescent="0.25">
      <c r="E128" s="2">
        <v>112</v>
      </c>
      <c r="F128" s="2">
        <f t="shared" si="2"/>
        <v>10.639197289044583</v>
      </c>
      <c r="G128" s="2">
        <f t="shared" si="3"/>
        <v>2.8301708001755754E-2</v>
      </c>
    </row>
    <row r="129" spans="5:7" x14ac:dyDescent="0.25">
      <c r="E129" s="2">
        <v>113</v>
      </c>
      <c r="F129" s="2">
        <f t="shared" si="2"/>
        <v>10.734190121982481</v>
      </c>
      <c r="G129" s="2">
        <f t="shared" si="3"/>
        <v>2.8177614439458529E-2</v>
      </c>
    </row>
    <row r="130" spans="5:7" x14ac:dyDescent="0.25">
      <c r="E130" s="2">
        <v>114</v>
      </c>
      <c r="F130" s="2">
        <f t="shared" si="2"/>
        <v>10.829182954920379</v>
      </c>
      <c r="G130" s="2">
        <f t="shared" si="3"/>
        <v>2.7935163394578178E-2</v>
      </c>
    </row>
    <row r="131" spans="5:7" x14ac:dyDescent="0.25">
      <c r="E131" s="2">
        <v>115</v>
      </c>
      <c r="F131" s="2">
        <f t="shared" si="2"/>
        <v>10.924175787858278</v>
      </c>
      <c r="G131" s="2">
        <f t="shared" si="3"/>
        <v>2.7580912932338223E-2</v>
      </c>
    </row>
    <row r="132" spans="5:7" x14ac:dyDescent="0.25">
      <c r="E132" s="2">
        <v>116</v>
      </c>
      <c r="F132" s="2">
        <f t="shared" si="2"/>
        <v>11.019168620796176</v>
      </c>
      <c r="G132" s="2">
        <f t="shared" si="3"/>
        <v>2.7121609356778861E-2</v>
      </c>
    </row>
    <row r="133" spans="5:7" x14ac:dyDescent="0.25">
      <c r="E133" s="2">
        <v>117</v>
      </c>
      <c r="F133" s="2">
        <f t="shared" si="2"/>
        <v>11.114161453734074</v>
      </c>
      <c r="G133" s="2">
        <f t="shared" si="3"/>
        <v>2.6564148763702219E-2</v>
      </c>
    </row>
    <row r="134" spans="5:7" x14ac:dyDescent="0.25">
      <c r="E134" s="2">
        <v>118</v>
      </c>
      <c r="F134" s="2">
        <f t="shared" si="2"/>
        <v>11.209154286671971</v>
      </c>
      <c r="G134" s="2">
        <f t="shared" si="3"/>
        <v>2.5915539717240355E-2</v>
      </c>
    </row>
    <row r="135" spans="5:7" x14ac:dyDescent="0.25">
      <c r="E135" s="2">
        <v>119</v>
      </c>
      <c r="F135" s="2">
        <f t="shared" si="2"/>
        <v>11.304147119609869</v>
      </c>
      <c r="G135" s="2">
        <f t="shared" si="3"/>
        <v>2.5182867162323822E-2</v>
      </c>
    </row>
    <row r="136" spans="5:7" x14ac:dyDescent="0.25">
      <c r="E136" s="2">
        <v>120</v>
      </c>
      <c r="F136" s="2">
        <f t="shared" si="2"/>
        <v>11.399139952547767</v>
      </c>
      <c r="G136" s="2">
        <f t="shared" si="3"/>
        <v>2.4373257674676508E-2</v>
      </c>
    </row>
    <row r="137" spans="5:7" x14ac:dyDescent="0.25">
      <c r="E137" s="2">
        <v>121</v>
      </c>
      <c r="F137" s="2">
        <f t="shared" si="2"/>
        <v>11.494132785485666</v>
      </c>
      <c r="G137" s="2">
        <f t="shared" si="3"/>
        <v>2.3493846139357222E-2</v>
      </c>
    </row>
    <row r="138" spans="5:7" x14ac:dyDescent="0.25">
      <c r="E138" s="2">
        <v>122</v>
      </c>
      <c r="F138" s="2">
        <f t="shared" si="2"/>
        <v>11.589125618423564</v>
      </c>
      <c r="G138" s="2">
        <f t="shared" si="3"/>
        <v>2.2551743938354133E-2</v>
      </c>
    </row>
    <row r="139" spans="5:7" x14ac:dyDescent="0.25">
      <c r="E139" s="2">
        <v>123</v>
      </c>
      <c r="F139" s="2">
        <f t="shared" si="2"/>
        <v>11.684118451361462</v>
      </c>
      <c r="G139" s="2">
        <f t="shared" si="3"/>
        <v>2.1554008717356549E-2</v>
      </c>
    </row>
    <row r="140" spans="5:7" x14ac:dyDescent="0.25">
      <c r="E140" s="2">
        <v>124</v>
      </c>
      <c r="F140" s="2">
        <f t="shared" si="2"/>
        <v>11.779111284299359</v>
      </c>
      <c r="G140" s="2">
        <f t="shared" si="3"/>
        <v>2.0507615791620502E-2</v>
      </c>
    </row>
    <row r="141" spans="5:7" x14ac:dyDescent="0.25">
      <c r="E141" s="2">
        <v>125</v>
      </c>
      <c r="F141" s="2">
        <f t="shared" si="2"/>
        <v>11.874104117237257</v>
      </c>
      <c r="G141" s="2">
        <f t="shared" si="3"/>
        <v>1.941943124084507E-2</v>
      </c>
    </row>
    <row r="142" spans="5:7" x14ac:dyDescent="0.25">
      <c r="E142" s="2">
        <v>126</v>
      </c>
      <c r="F142" s="2">
        <f t="shared" si="2"/>
        <v>11.969096950175157</v>
      </c>
      <c r="G142" s="2">
        <f t="shared" si="3"/>
        <v>1.8296186733221687E-2</v>
      </c>
    </row>
    <row r="143" spans="5:7" x14ac:dyDescent="0.25">
      <c r="E143" s="2">
        <v>127</v>
      </c>
      <c r="F143" s="2">
        <f t="shared" si="2"/>
        <v>12.064089783113054</v>
      </c>
      <c r="G143" s="2">
        <f t="shared" si="3"/>
        <v>1.7144456109339127E-2</v>
      </c>
    </row>
    <row r="144" spans="5:7" x14ac:dyDescent="0.25">
      <c r="E144" s="2">
        <v>128</v>
      </c>
      <c r="F144" s="2">
        <f t="shared" si="2"/>
        <v>12.159082616050952</v>
      </c>
      <c r="G144" s="2">
        <f t="shared" si="3"/>
        <v>1.5970633747451796E-2</v>
      </c>
    </row>
    <row r="145" spans="5:7" x14ac:dyDescent="0.25">
      <c r="E145" s="2">
        <v>129</v>
      </c>
      <c r="F145" s="2">
        <f t="shared" ref="F145:F208" si="4">E145*$B$15</f>
        <v>12.25407544898885</v>
      </c>
      <c r="G145" s="2">
        <f t="shared" ref="G145:G208" si="5">IF($B$10 = 0, $B$13*EXP(-$B$9*F145)*COS($B$11*F145+$B$12), $B$13*EXP(-($B$9+$B$11)*F145)+$B$12*EXP(-($B$9-$B$11)*F145))</f>
        <v>1.4780914722775398E-2</v>
      </c>
    </row>
    <row r="146" spans="5:7" x14ac:dyDescent="0.25">
      <c r="E146" s="2">
        <v>130</v>
      </c>
      <c r="F146" s="2">
        <f t="shared" si="4"/>
        <v>12.349068281926748</v>
      </c>
      <c r="G146" s="2">
        <f t="shared" si="5"/>
        <v>1.358127676498423E-2</v>
      </c>
    </row>
    <row r="147" spans="5:7" x14ac:dyDescent="0.25">
      <c r="E147" s="2">
        <v>131</v>
      </c>
      <c r="F147" s="2">
        <f t="shared" si="4"/>
        <v>12.444061114864647</v>
      </c>
      <c r="G147" s="2">
        <f t="shared" si="5"/>
        <v>1.2377464009969716E-2</v>
      </c>
    </row>
    <row r="148" spans="5:7" x14ac:dyDescent="0.25">
      <c r="E148" s="2">
        <v>132</v>
      </c>
      <c r="F148" s="2">
        <f t="shared" si="4"/>
        <v>12.539053947802545</v>
      </c>
      <c r="G148" s="2">
        <f t="shared" si="5"/>
        <v>1.1174972534200522E-2</v>
      </c>
    </row>
    <row r="149" spans="5:7" x14ac:dyDescent="0.25">
      <c r="E149" s="2">
        <v>133</v>
      </c>
      <c r="F149" s="2">
        <f t="shared" si="4"/>
        <v>12.634046780740443</v>
      </c>
      <c r="G149" s="2">
        <f t="shared" si="5"/>
        <v>9.9790376527125017E-3</v>
      </c>
    </row>
    <row r="150" spans="5:7" x14ac:dyDescent="0.25">
      <c r="E150" s="2">
        <v>134</v>
      </c>
      <c r="F150" s="2">
        <f t="shared" si="4"/>
        <v>12.72903961367834</v>
      </c>
      <c r="G150" s="2">
        <f t="shared" si="5"/>
        <v>8.7946229548691943E-3</v>
      </c>
    </row>
    <row r="151" spans="5:7" x14ac:dyDescent="0.25">
      <c r="E151" s="2">
        <v>135</v>
      </c>
      <c r="F151" s="2">
        <f t="shared" si="4"/>
        <v>12.824032446616238</v>
      </c>
      <c r="G151" s="2">
        <f t="shared" si="5"/>
        <v>7.6264110455786264E-3</v>
      </c>
    </row>
    <row r="152" spans="5:7" x14ac:dyDescent="0.25">
      <c r="E152" s="2">
        <v>136</v>
      </c>
      <c r="F152" s="2">
        <f t="shared" si="4"/>
        <v>12.919025279554138</v>
      </c>
      <c r="G152" s="2">
        <f t="shared" si="5"/>
        <v>6.478795953638615E-3</v>
      </c>
    </row>
    <row r="153" spans="5:7" x14ac:dyDescent="0.25">
      <c r="E153" s="2">
        <v>137</v>
      </c>
      <c r="F153" s="2">
        <f t="shared" si="4"/>
        <v>13.014018112492035</v>
      </c>
      <c r="G153" s="2">
        <f t="shared" si="5"/>
        <v>5.3558771633184553E-3</v>
      </c>
    </row>
    <row r="154" spans="5:7" x14ac:dyDescent="0.25">
      <c r="E154" s="2">
        <v>138</v>
      </c>
      <c r="F154" s="2">
        <f t="shared" si="4"/>
        <v>13.109010945429933</v>
      </c>
      <c r="G154" s="2">
        <f t="shared" si="5"/>
        <v>4.2614552201699352E-3</v>
      </c>
    </row>
    <row r="155" spans="5:7" x14ac:dyDescent="0.25">
      <c r="E155" s="2">
        <v>139</v>
      </c>
      <c r="F155" s="2">
        <f t="shared" si="4"/>
        <v>13.204003778367831</v>
      </c>
      <c r="G155" s="2">
        <f t="shared" si="5"/>
        <v>3.1990288574005529E-3</v>
      </c>
    </row>
    <row r="156" spans="5:7" x14ac:dyDescent="0.25">
      <c r="E156" s="2">
        <v>140</v>
      </c>
      <c r="F156" s="2">
        <f t="shared" si="4"/>
        <v>13.298996611305729</v>
      </c>
      <c r="G156" s="2">
        <f t="shared" si="5"/>
        <v>2.1717935849335118E-3</v>
      </c>
    </row>
    <row r="157" spans="5:7" x14ac:dyDescent="0.25">
      <c r="E157" s="2">
        <v>141</v>
      </c>
      <c r="F157" s="2">
        <f t="shared" si="4"/>
        <v>13.393989444243626</v>
      </c>
      <c r="G157" s="2">
        <f t="shared" si="5"/>
        <v>1.1826416795204925E-3</v>
      </c>
    </row>
    <row r="158" spans="5:7" x14ac:dyDescent="0.25">
      <c r="E158" s="2">
        <v>142</v>
      </c>
      <c r="F158" s="2">
        <f t="shared" si="4"/>
        <v>13.488982277181526</v>
      </c>
      <c r="G158" s="2">
        <f t="shared" si="5"/>
        <v>2.3416351096192139E-4</v>
      </c>
    </row>
    <row r="159" spans="5:7" x14ac:dyDescent="0.25">
      <c r="E159" s="2">
        <v>143</v>
      </c>
      <c r="F159" s="2">
        <f t="shared" si="4"/>
        <v>13.583975110119423</v>
      </c>
      <c r="G159" s="2">
        <f t="shared" si="5"/>
        <v>-6.7134986338413069E-4</v>
      </c>
    </row>
    <row r="160" spans="5:7" x14ac:dyDescent="0.25">
      <c r="E160" s="2">
        <v>144</v>
      </c>
      <c r="F160" s="2">
        <f t="shared" si="4"/>
        <v>13.678967943057321</v>
      </c>
      <c r="G160" s="2">
        <f t="shared" si="5"/>
        <v>-1.5319029060630808E-3</v>
      </c>
    </row>
    <row r="161" spans="5:7" x14ac:dyDescent="0.25">
      <c r="E161" s="2">
        <v>145</v>
      </c>
      <c r="F161" s="2">
        <f t="shared" si="4"/>
        <v>13.773960775995219</v>
      </c>
      <c r="G161" s="2">
        <f t="shared" si="5"/>
        <v>-2.3457906812323196E-3</v>
      </c>
    </row>
    <row r="162" spans="5:7" x14ac:dyDescent="0.25">
      <c r="E162" s="2">
        <v>146</v>
      </c>
      <c r="F162" s="2">
        <f t="shared" si="4"/>
        <v>13.868953608933117</v>
      </c>
      <c r="G162" s="2">
        <f t="shared" si="5"/>
        <v>-3.1115928844993954E-3</v>
      </c>
    </row>
    <row r="163" spans="5:7" x14ac:dyDescent="0.25">
      <c r="E163" s="2">
        <v>147</v>
      </c>
      <c r="F163" s="2">
        <f t="shared" si="4"/>
        <v>13.963946441871016</v>
      </c>
      <c r="G163" s="2">
        <f t="shared" si="5"/>
        <v>-3.8281668959791551E-3</v>
      </c>
    </row>
    <row r="164" spans="5:7" x14ac:dyDescent="0.25">
      <c r="E164" s="2">
        <v>148</v>
      </c>
      <c r="F164" s="2">
        <f t="shared" si="4"/>
        <v>14.058939274808914</v>
      </c>
      <c r="G164" s="2">
        <f t="shared" si="5"/>
        <v>-4.494639932477942E-3</v>
      </c>
    </row>
    <row r="165" spans="5:7" x14ac:dyDescent="0.25">
      <c r="E165" s="2">
        <v>149</v>
      </c>
      <c r="F165" s="2">
        <f t="shared" si="4"/>
        <v>14.153932107746812</v>
      </c>
      <c r="G165" s="2">
        <f t="shared" si="5"/>
        <v>-5.1104003751599198E-3</v>
      </c>
    </row>
    <row r="166" spans="5:7" x14ac:dyDescent="0.25">
      <c r="E166" s="2">
        <v>150</v>
      </c>
      <c r="F166" s="2">
        <f t="shared" si="4"/>
        <v>14.248924940684709</v>
      </c>
      <c r="G166" s="2">
        <f t="shared" si="5"/>
        <v>-5.6750883491410078E-3</v>
      </c>
    </row>
    <row r="167" spans="5:7" x14ac:dyDescent="0.25">
      <c r="E167" s="2">
        <v>151</v>
      </c>
      <c r="F167" s="2">
        <f t="shared" si="4"/>
        <v>14.343917773622607</v>
      </c>
      <c r="G167" s="2">
        <f t="shared" si="5"/>
        <v>-6.1885856312041201E-3</v>
      </c>
    </row>
    <row r="168" spans="5:7" x14ac:dyDescent="0.25">
      <c r="E168" s="2">
        <v>152</v>
      </c>
      <c r="F168" s="2">
        <f t="shared" si="4"/>
        <v>14.438910606560505</v>
      </c>
      <c r="G168" s="2">
        <f t="shared" si="5"/>
        <v>-6.6510049612552979E-3</v>
      </c>
    </row>
    <row r="169" spans="5:7" x14ac:dyDescent="0.25">
      <c r="E169" s="2">
        <v>153</v>
      </c>
      <c r="F169" s="2">
        <f t="shared" si="4"/>
        <v>14.533903439498404</v>
      </c>
      <c r="G169" s="2">
        <f t="shared" si="5"/>
        <v>-7.0626788322584663E-3</v>
      </c>
    </row>
    <row r="170" spans="5:7" x14ac:dyDescent="0.25">
      <c r="E170" s="2">
        <v>154</v>
      </c>
      <c r="F170" s="2">
        <f t="shared" si="4"/>
        <v>14.628896272436302</v>
      </c>
      <c r="G170" s="2">
        <f t="shared" si="5"/>
        <v>-7.4241478322170174E-3</v>
      </c>
    </row>
    <row r="171" spans="5:7" x14ac:dyDescent="0.25">
      <c r="E171" s="2">
        <v>155</v>
      </c>
      <c r="F171" s="2">
        <f t="shared" si="4"/>
        <v>14.7238891053742</v>
      </c>
      <c r="G171" s="2">
        <f t="shared" si="5"/>
        <v>-7.7361486103311805E-3</v>
      </c>
    </row>
    <row r="172" spans="5:7" x14ac:dyDescent="0.25">
      <c r="E172" s="2">
        <v>156</v>
      </c>
      <c r="F172" s="2">
        <f t="shared" si="4"/>
        <v>14.818881938312098</v>
      </c>
      <c r="G172" s="2">
        <f t="shared" si="5"/>
        <v>-7.9996015377692999E-3</v>
      </c>
    </row>
    <row r="173" spans="5:7" x14ac:dyDescent="0.25">
      <c r="E173" s="2">
        <v>157</v>
      </c>
      <c r="F173" s="2">
        <f t="shared" si="4"/>
        <v>14.913874771249995</v>
      </c>
      <c r="G173" s="2">
        <f t="shared" si="5"/>
        <v>-8.2155981315694022E-3</v>
      </c>
    </row>
    <row r="174" spans="5:7" x14ac:dyDescent="0.25">
      <c r="E174" s="2">
        <v>158</v>
      </c>
      <c r="F174" s="2">
        <f t="shared" si="4"/>
        <v>15.008867604187895</v>
      </c>
      <c r="G174" s="2">
        <f t="shared" si="5"/>
        <v>-8.3853883080522683E-3</v>
      </c>
    </row>
    <row r="175" spans="5:7" x14ac:dyDescent="0.25">
      <c r="E175" s="2">
        <v>159</v>
      </c>
      <c r="F175" s="2">
        <f t="shared" si="4"/>
        <v>15.103860437125793</v>
      </c>
      <c r="G175" s="2">
        <f t="shared" si="5"/>
        <v>-8.5103675297990653E-3</v>
      </c>
    </row>
    <row r="176" spans="5:7" x14ac:dyDescent="0.25">
      <c r="E176" s="2">
        <v>160</v>
      </c>
      <c r="F176" s="2">
        <f t="shared" si="4"/>
        <v>15.19885327006369</v>
      </c>
      <c r="G176" s="2">
        <f t="shared" si="5"/>
        <v>-8.5920639077443663E-3</v>
      </c>
    </row>
    <row r="177" spans="5:7" x14ac:dyDescent="0.25">
      <c r="E177" s="2">
        <v>161</v>
      </c>
      <c r="F177" s="2">
        <f t="shared" si="4"/>
        <v>15.293846103001588</v>
      </c>
      <c r="G177" s="2">
        <f t="shared" si="5"/>
        <v>-8.6321253172777623E-3</v>
      </c>
    </row>
    <row r="178" spans="5:7" x14ac:dyDescent="0.25">
      <c r="E178" s="2">
        <v>162</v>
      </c>
      <c r="F178" s="2">
        <f t="shared" si="4"/>
        <v>15.388838935939486</v>
      </c>
      <c r="G178" s="2">
        <f t="shared" si="5"/>
        <v>-8.6323065844539186E-3</v>
      </c>
    </row>
    <row r="179" spans="5:7" x14ac:dyDescent="0.25">
      <c r="E179" s="2">
        <v>163</v>
      </c>
      <c r="F179" s="2">
        <f t="shared" si="4"/>
        <v>15.483831768877385</v>
      </c>
      <c r="G179" s="2">
        <f t="shared" si="5"/>
        <v>-8.5944567954998261E-3</v>
      </c>
    </row>
    <row r="180" spans="5:7" x14ac:dyDescent="0.25">
      <c r="E180" s="2">
        <v>164</v>
      </c>
      <c r="F180" s="2">
        <f t="shared" si="4"/>
        <v>15.578824601815283</v>
      </c>
      <c r="G180" s="2">
        <f t="shared" si="5"/>
        <v>-8.5205067797976437E-3</v>
      </c>
    </row>
    <row r="181" spans="5:7" x14ac:dyDescent="0.25">
      <c r="E181" s="2">
        <v>165</v>
      </c>
      <c r="F181" s="2">
        <f t="shared" si="4"/>
        <v>15.673817434753181</v>
      </c>
      <c r="G181" s="2">
        <f t="shared" si="5"/>
        <v>-8.4124568134298881E-3</v>
      </c>
    </row>
    <row r="182" spans="5:7" x14ac:dyDescent="0.25">
      <c r="E182" s="2">
        <v>166</v>
      </c>
      <c r="F182" s="2">
        <f t="shared" si="4"/>
        <v>15.768810267691078</v>
      </c>
      <c r="G182" s="2">
        <f t="shared" si="5"/>
        <v>-8.2723645872180181E-3</v>
      </c>
    </row>
    <row r="183" spans="5:7" x14ac:dyDescent="0.25">
      <c r="E183" s="2">
        <v>167</v>
      </c>
      <c r="F183" s="2">
        <f t="shared" si="4"/>
        <v>15.863803100628976</v>
      </c>
      <c r="G183" s="2">
        <f t="shared" si="5"/>
        <v>-8.1023334799827044E-3</v>
      </c>
    </row>
    <row r="184" spans="5:7" x14ac:dyDescent="0.25">
      <c r="E184" s="2">
        <v>168</v>
      </c>
      <c r="F184" s="2">
        <f t="shared" si="4"/>
        <v>15.958795933566876</v>
      </c>
      <c r="G184" s="2">
        <f t="shared" si="5"/>
        <v>-7.9045011745203664E-3</v>
      </c>
    </row>
    <row r="185" spans="5:7" x14ac:dyDescent="0.25">
      <c r="E185" s="2">
        <v>169</v>
      </c>
      <c r="F185" s="2">
        <f t="shared" si="4"/>
        <v>16.053788766504773</v>
      </c>
      <c r="G185" s="2">
        <f t="shared" si="5"/>
        <v>-7.6810286505418724E-3</v>
      </c>
    </row>
    <row r="186" spans="5:7" x14ac:dyDescent="0.25">
      <c r="E186" s="2">
        <v>170</v>
      </c>
      <c r="F186" s="2">
        <f t="shared" si="4"/>
        <v>16.148781599442671</v>
      </c>
      <c r="G186" s="2">
        <f t="shared" si="5"/>
        <v>-7.4340895855702204E-3</v>
      </c>
    </row>
    <row r="187" spans="5:7" x14ac:dyDescent="0.25">
      <c r="E187" s="2">
        <v>171</v>
      </c>
      <c r="F187" s="2">
        <f t="shared" si="4"/>
        <v>16.243774432380569</v>
      </c>
      <c r="G187" s="2">
        <f t="shared" si="5"/>
        <v>-7.1658601915594328E-3</v>
      </c>
    </row>
    <row r="188" spans="5:7" x14ac:dyDescent="0.25">
      <c r="E188" s="2">
        <v>172</v>
      </c>
      <c r="F188" s="2">
        <f t="shared" si="4"/>
        <v>16.338767265318467</v>
      </c>
      <c r="G188" s="2">
        <f t="shared" si="5"/>
        <v>-6.8785095117897535E-3</v>
      </c>
    </row>
    <row r="189" spans="5:7" x14ac:dyDescent="0.25">
      <c r="E189" s="2">
        <v>173</v>
      </c>
      <c r="F189" s="2">
        <f t="shared" si="4"/>
        <v>16.433760098256364</v>
      </c>
      <c r="G189" s="2">
        <f t="shared" si="5"/>
        <v>-6.5741901994279452E-3</v>
      </c>
    </row>
    <row r="190" spans="5:7" x14ac:dyDescent="0.25">
      <c r="E190" s="2">
        <v>174</v>
      </c>
      <c r="F190" s="2">
        <f t="shared" si="4"/>
        <v>16.528752931194262</v>
      </c>
      <c r="G190" s="2">
        <f t="shared" si="5"/>
        <v>-6.2550297960276653E-3</v>
      </c>
    </row>
    <row r="191" spans="5:7" x14ac:dyDescent="0.25">
      <c r="E191" s="2">
        <v>175</v>
      </c>
      <c r="F191" s="2">
        <f t="shared" si="4"/>
        <v>16.62374576413216</v>
      </c>
      <c r="G191" s="2">
        <f t="shared" si="5"/>
        <v>-5.9231225251952131E-3</v>
      </c>
    </row>
    <row r="192" spans="5:7" x14ac:dyDescent="0.25">
      <c r="E192" s="2">
        <v>176</v>
      </c>
      <c r="F192" s="2">
        <f t="shared" si="4"/>
        <v>16.718738597070057</v>
      </c>
      <c r="G192" s="2">
        <f t="shared" si="5"/>
        <v>-5.580521613670464E-3</v>
      </c>
    </row>
    <row r="193" spans="5:7" x14ac:dyDescent="0.25">
      <c r="E193" s="2">
        <v>177</v>
      </c>
      <c r="F193" s="2">
        <f t="shared" si="4"/>
        <v>16.813731430007959</v>
      </c>
      <c r="G193" s="2">
        <f t="shared" si="5"/>
        <v>-5.2292321491815234E-3</v>
      </c>
    </row>
    <row r="194" spans="5:7" x14ac:dyDescent="0.25">
      <c r="E194" s="2">
        <v>178</v>
      </c>
      <c r="F194" s="2">
        <f t="shared" si="4"/>
        <v>16.908724262945857</v>
      </c>
      <c r="G194" s="2">
        <f t="shared" si="5"/>
        <v>-4.8712044816333049E-3</v>
      </c>
    </row>
    <row r="195" spans="5:7" x14ac:dyDescent="0.25">
      <c r="E195" s="2">
        <v>179</v>
      </c>
      <c r="F195" s="2">
        <f t="shared" si="4"/>
        <v>17.003717095883754</v>
      </c>
      <c r="G195" s="2">
        <f t="shared" si="5"/>
        <v>-4.5083281714923479E-3</v>
      </c>
    </row>
    <row r="196" spans="5:7" x14ac:dyDescent="0.25">
      <c r="E196" s="2">
        <v>180</v>
      </c>
      <c r="F196" s="2">
        <f t="shared" si="4"/>
        <v>17.098709928821652</v>
      </c>
      <c r="G196" s="2">
        <f t="shared" si="5"/>
        <v>-4.1424264866414167E-3</v>
      </c>
    </row>
    <row r="197" spans="5:7" x14ac:dyDescent="0.25">
      <c r="E197" s="2">
        <v>181</v>
      </c>
      <c r="F197" s="2">
        <f t="shared" si="4"/>
        <v>17.19370276175955</v>
      </c>
      <c r="G197" s="2">
        <f t="shared" si="5"/>
        <v>-3.7752514465019061E-3</v>
      </c>
    </row>
    <row r="198" spans="5:7" x14ac:dyDescent="0.25">
      <c r="E198" s="2">
        <v>182</v>
      </c>
      <c r="F198" s="2">
        <f t="shared" si="4"/>
        <v>17.288695594697447</v>
      </c>
      <c r="G198" s="2">
        <f t="shared" si="5"/>
        <v>-3.4084794098676453E-3</v>
      </c>
    </row>
    <row r="199" spans="5:7" x14ac:dyDescent="0.25">
      <c r="E199" s="2">
        <v>183</v>
      </c>
      <c r="F199" s="2">
        <f t="shared" si="4"/>
        <v>17.383688427635345</v>
      </c>
      <c r="G199" s="2">
        <f t="shared" si="5"/>
        <v>-3.0437072006636381E-3</v>
      </c>
    </row>
    <row r="200" spans="5:7" x14ac:dyDescent="0.25">
      <c r="E200" s="2">
        <v>184</v>
      </c>
      <c r="F200" s="2">
        <f t="shared" si="4"/>
        <v>17.478681260573243</v>
      </c>
      <c r="G200" s="2">
        <f t="shared" si="5"/>
        <v>-2.6824487637423667E-3</v>
      </c>
    </row>
    <row r="201" spans="5:7" x14ac:dyDescent="0.25">
      <c r="E201" s="2">
        <v>185</v>
      </c>
      <c r="F201" s="2">
        <f t="shared" si="4"/>
        <v>17.573674093511141</v>
      </c>
      <c r="G201" s="2">
        <f t="shared" si="5"/>
        <v>-2.3261323408614279E-3</v>
      </c>
    </row>
    <row r="202" spans="5:7" x14ac:dyDescent="0.25">
      <c r="E202" s="2">
        <v>186</v>
      </c>
      <c r="F202" s="2">
        <f t="shared" si="4"/>
        <v>17.668666926449038</v>
      </c>
      <c r="G202" s="2">
        <f t="shared" si="5"/>
        <v>-1.9760981551522876E-3</v>
      </c>
    </row>
    <row r="203" spans="5:7" x14ac:dyDescent="0.25">
      <c r="E203" s="2">
        <v>187</v>
      </c>
      <c r="F203" s="2">
        <f t="shared" si="4"/>
        <v>17.76365975938694</v>
      </c>
      <c r="G203" s="2">
        <f t="shared" si="5"/>
        <v>-1.6335965906924003E-3</v>
      </c>
    </row>
    <row r="204" spans="5:7" x14ac:dyDescent="0.25">
      <c r="E204" s="2">
        <v>188</v>
      </c>
      <c r="F204" s="2">
        <f t="shared" si="4"/>
        <v>17.858652592324837</v>
      </c>
      <c r="G204" s="2">
        <f t="shared" si="5"/>
        <v>-1.2997868522333033E-3</v>
      </c>
    </row>
    <row r="205" spans="5:7" x14ac:dyDescent="0.25">
      <c r="E205" s="2">
        <v>189</v>
      </c>
      <c r="F205" s="2">
        <f t="shared" si="4"/>
        <v>17.953645425262735</v>
      </c>
      <c r="G205" s="2">
        <f t="shared" si="5"/>
        <v>-9.7573608871534285E-4</v>
      </c>
    </row>
    <row r="206" spans="5:7" x14ac:dyDescent="0.25">
      <c r="E206" s="2">
        <v>190</v>
      </c>
      <c r="F206" s="2">
        <f t="shared" si="4"/>
        <v>18.048638258200633</v>
      </c>
      <c r="G206" s="2">
        <f t="shared" si="5"/>
        <v>-6.6241896291677129E-4</v>
      </c>
    </row>
    <row r="207" spans="5:7" x14ac:dyDescent="0.25">
      <c r="E207" s="2">
        <v>191</v>
      </c>
      <c r="F207" s="2">
        <f t="shared" si="4"/>
        <v>18.143631091138531</v>
      </c>
      <c r="G207" s="2">
        <f t="shared" si="5"/>
        <v>-3.6071764843807541E-4</v>
      </c>
    </row>
    <row r="208" spans="5:7" x14ac:dyDescent="0.25">
      <c r="E208" s="2">
        <v>192</v>
      </c>
      <c r="F208" s="2">
        <f t="shared" si="4"/>
        <v>18.238623924076428</v>
      </c>
      <c r="G208" s="2">
        <f t="shared" si="5"/>
        <v>-7.1422234212509584E-5</v>
      </c>
    </row>
    <row r="209" spans="5:7" x14ac:dyDescent="0.25">
      <c r="E209" s="2">
        <v>193</v>
      </c>
      <c r="F209" s="2">
        <f t="shared" ref="F209:F272" si="6">E209*$B$15</f>
        <v>18.333616757014326</v>
      </c>
      <c r="G209" s="2">
        <f t="shared" ref="G209:G272" si="7">IF($B$10 = 0, $B$13*EXP(-$B$9*F209)*COS($B$11*F209+$B$12), $B$13*EXP(-($B$9+$B$11)*F209)+$B$12*EXP(-($B$9-$B$11)*F209))</f>
        <v>2.0476848414248752E-4</v>
      </c>
    </row>
    <row r="210" spans="5:7" x14ac:dyDescent="0.25">
      <c r="E210" s="2">
        <v>194</v>
      </c>
      <c r="F210" s="2">
        <f t="shared" si="6"/>
        <v>18.428609589952224</v>
      </c>
      <c r="G210" s="2">
        <f t="shared" si="7"/>
        <v>4.6724584756269226E-4</v>
      </c>
    </row>
    <row r="211" spans="5:7" x14ac:dyDescent="0.25">
      <c r="E211" s="2">
        <v>195</v>
      </c>
      <c r="F211" s="2">
        <f t="shared" si="6"/>
        <v>18.523602422890121</v>
      </c>
      <c r="G211" s="2">
        <f t="shared" si="7"/>
        <v>7.1548983340849774E-4</v>
      </c>
    </row>
    <row r="212" spans="5:7" x14ac:dyDescent="0.25">
      <c r="E212" s="2">
        <v>196</v>
      </c>
      <c r="F212" s="2">
        <f t="shared" si="6"/>
        <v>18.618595255828019</v>
      </c>
      <c r="G212" s="2">
        <f t="shared" si="7"/>
        <v>9.4906723450533599E-4</v>
      </c>
    </row>
    <row r="213" spans="5:7" x14ac:dyDescent="0.25">
      <c r="E213" s="2">
        <v>197</v>
      </c>
      <c r="F213" s="2">
        <f t="shared" si="6"/>
        <v>18.713588088765917</v>
      </c>
      <c r="G213" s="2">
        <f t="shared" si="7"/>
        <v>1.1676295402559909E-3</v>
      </c>
    </row>
    <row r="214" spans="5:7" x14ac:dyDescent="0.25">
      <c r="E214" s="2">
        <v>198</v>
      </c>
      <c r="F214" s="2">
        <f t="shared" si="6"/>
        <v>18.808580921703818</v>
      </c>
      <c r="G214" s="2">
        <f t="shared" si="7"/>
        <v>1.3709105429775415E-3</v>
      </c>
    </row>
    <row r="215" spans="5:7" x14ac:dyDescent="0.25">
      <c r="E215" s="2">
        <v>199</v>
      </c>
      <c r="F215" s="2">
        <f t="shared" si="6"/>
        <v>18.903573754641716</v>
      </c>
      <c r="G215" s="2">
        <f t="shared" si="7"/>
        <v>1.5587236927521115E-3</v>
      </c>
    </row>
    <row r="216" spans="5:7" x14ac:dyDescent="0.25">
      <c r="E216" s="2">
        <v>200</v>
      </c>
      <c r="F216" s="2">
        <f t="shared" si="6"/>
        <v>18.998566587579614</v>
      </c>
      <c r="G216" s="2">
        <f t="shared" si="7"/>
        <v>1.7309592241079039E-3</v>
      </c>
    </row>
    <row r="217" spans="5:7" x14ac:dyDescent="0.25">
      <c r="E217" s="2">
        <v>201</v>
      </c>
      <c r="F217" s="2">
        <f t="shared" si="6"/>
        <v>19.093559420517511</v>
      </c>
      <c r="G217" s="2">
        <f t="shared" si="7"/>
        <v>1.8875810777705029E-3</v>
      </c>
    </row>
    <row r="218" spans="5:7" x14ac:dyDescent="0.25">
      <c r="E218" s="2">
        <v>202</v>
      </c>
      <c r="F218" s="2">
        <f t="shared" si="6"/>
        <v>19.188552253455409</v>
      </c>
      <c r="G218" s="2">
        <f t="shared" si="7"/>
        <v>2.0286236405491144E-3</v>
      </c>
    </row>
    <row r="219" spans="5:7" x14ac:dyDescent="0.25">
      <c r="E219" s="2">
        <v>203</v>
      </c>
      <c r="F219" s="2">
        <f t="shared" si="6"/>
        <v>19.283545086393307</v>
      </c>
      <c r="G219" s="2">
        <f t="shared" si="7"/>
        <v>2.15418832615352E-3</v>
      </c>
    </row>
    <row r="220" spans="5:7" x14ac:dyDescent="0.25">
      <c r="E220" s="2">
        <v>204</v>
      </c>
      <c r="F220" s="2">
        <f t="shared" si="6"/>
        <v>19.378537919331205</v>
      </c>
      <c r="G220" s="2">
        <f t="shared" si="7"/>
        <v>2.2644400193808198E-3</v>
      </c>
    </row>
    <row r="221" spans="5:7" x14ac:dyDescent="0.25">
      <c r="E221" s="2">
        <v>205</v>
      </c>
      <c r="F221" s="2">
        <f t="shared" si="6"/>
        <v>19.473530752269102</v>
      </c>
      <c r="G221" s="2">
        <f t="shared" si="7"/>
        <v>2.3596034056719427E-3</v>
      </c>
    </row>
    <row r="222" spans="5:7" x14ac:dyDescent="0.25">
      <c r="E222" s="2">
        <v>206</v>
      </c>
      <c r="F222" s="2">
        <f t="shared" si="6"/>
        <v>19.568523585207</v>
      </c>
      <c r="G222" s="2">
        <f t="shared" si="7"/>
        <v>2.4399592075223736E-3</v>
      </c>
    </row>
    <row r="223" spans="5:7" x14ac:dyDescent="0.25">
      <c r="E223" s="2">
        <v>207</v>
      </c>
      <c r="F223" s="2">
        <f t="shared" si="6"/>
        <v>19.663516418144898</v>
      </c>
      <c r="G223" s="2">
        <f t="shared" si="7"/>
        <v>2.5058403486451844E-3</v>
      </c>
    </row>
    <row r="224" spans="5:7" x14ac:dyDescent="0.25">
      <c r="E224" s="2">
        <v>208</v>
      </c>
      <c r="F224" s="2">
        <f t="shared" si="6"/>
        <v>19.758509251082799</v>
      </c>
      <c r="G224" s="2">
        <f t="shared" si="7"/>
        <v>2.5576280661333897E-3</v>
      </c>
    </row>
    <row r="225" spans="5:7" x14ac:dyDescent="0.25">
      <c r="E225" s="2">
        <v>209</v>
      </c>
      <c r="F225" s="2">
        <f t="shared" si="6"/>
        <v>19.853502084020697</v>
      </c>
      <c r="G225" s="2">
        <f t="shared" si="7"/>
        <v>2.5957479901583943E-3</v>
      </c>
    </row>
    <row r="226" spans="5:7" x14ac:dyDescent="0.25">
      <c r="E226" s="2">
        <v>210</v>
      </c>
      <c r="F226" s="2">
        <f t="shared" si="6"/>
        <v>19.948494916958595</v>
      </c>
      <c r="G226" s="2">
        <f t="shared" si="7"/>
        <v>2.6206662099781848E-3</v>
      </c>
    </row>
    <row r="227" spans="5:7" x14ac:dyDescent="0.25">
      <c r="E227" s="2">
        <v>211</v>
      </c>
      <c r="F227" s="2">
        <f t="shared" si="6"/>
        <v>20.043487749896492</v>
      </c>
      <c r="G227" s="2">
        <f t="shared" si="7"/>
        <v>2.6328853442182864E-3</v>
      </c>
    </row>
    <row r="228" spans="5:7" x14ac:dyDescent="0.25">
      <c r="E228" s="2">
        <v>212</v>
      </c>
      <c r="F228" s="2">
        <f t="shared" si="6"/>
        <v>20.13848058283439</v>
      </c>
      <c r="G228" s="2">
        <f t="shared" si="7"/>
        <v>2.6329406325365104E-3</v>
      </c>
    </row>
    <row r="229" spans="5:7" x14ac:dyDescent="0.25">
      <c r="E229" s="2">
        <v>213</v>
      </c>
      <c r="F229" s="2">
        <f t="shared" si="6"/>
        <v>20.233473415772288</v>
      </c>
      <c r="G229" s="2">
        <f t="shared" si="7"/>
        <v>2.6213960648945743E-3</v>
      </c>
    </row>
    <row r="230" spans="5:7" x14ac:dyDescent="0.25">
      <c r="E230" s="2">
        <v>214</v>
      </c>
      <c r="F230" s="2">
        <f t="shared" si="6"/>
        <v>20.328466248710185</v>
      </c>
      <c r="G230" s="2">
        <f t="shared" si="7"/>
        <v>2.5988405637415416E-3</v>
      </c>
    </row>
    <row r="231" spans="5:7" x14ac:dyDescent="0.25">
      <c r="E231" s="2">
        <v>215</v>
      </c>
      <c r="F231" s="2">
        <f t="shared" si="6"/>
        <v>20.423459081648083</v>
      </c>
      <c r="G231" s="2">
        <f t="shared" si="7"/>
        <v>2.5658842334709974E-3</v>
      </c>
    </row>
    <row r="232" spans="5:7" x14ac:dyDescent="0.25">
      <c r="E232" s="2">
        <v>216</v>
      </c>
      <c r="F232" s="2">
        <f t="shared" si="6"/>
        <v>20.518451914585981</v>
      </c>
      <c r="G232" s="2">
        <f t="shared" si="7"/>
        <v>2.5231546905513779E-3</v>
      </c>
    </row>
    <row r="233" spans="5:7" x14ac:dyDescent="0.25">
      <c r="E233" s="2">
        <v>217</v>
      </c>
      <c r="F233" s="2">
        <f t="shared" si="6"/>
        <v>20.613444747523879</v>
      </c>
      <c r="G233" s="2">
        <f t="shared" si="7"/>
        <v>2.4712934867520057E-3</v>
      </c>
    </row>
    <row r="234" spans="5:7" x14ac:dyDescent="0.25">
      <c r="E234" s="2">
        <v>218</v>
      </c>
      <c r="F234" s="2">
        <f t="shared" si="6"/>
        <v>20.708437580461776</v>
      </c>
      <c r="G234" s="2">
        <f t="shared" si="7"/>
        <v>2.4109526369010263E-3</v>
      </c>
    </row>
    <row r="235" spans="5:7" x14ac:dyDescent="0.25">
      <c r="E235" s="2">
        <v>219</v>
      </c>
      <c r="F235" s="2">
        <f t="shared" si="6"/>
        <v>20.803430413399678</v>
      </c>
      <c r="G235" s="2">
        <f t="shared" si="7"/>
        <v>2.3427912616206205E-3</v>
      </c>
    </row>
    <row r="236" spans="5:7" x14ac:dyDescent="0.25">
      <c r="E236" s="2">
        <v>220</v>
      </c>
      <c r="F236" s="2">
        <f t="shared" si="6"/>
        <v>20.898423246337575</v>
      </c>
      <c r="G236" s="2">
        <f t="shared" si="7"/>
        <v>2.2674723544938331E-3</v>
      </c>
    </row>
    <row r="237" spans="5:7" x14ac:dyDescent="0.25">
      <c r="E237" s="2">
        <v>221</v>
      </c>
      <c r="F237" s="2">
        <f t="shared" si="6"/>
        <v>20.993416079275473</v>
      </c>
      <c r="G237" s="2">
        <f t="shared" si="7"/>
        <v>2.1856596821307455E-3</v>
      </c>
    </row>
    <row r="238" spans="5:7" x14ac:dyDescent="0.25">
      <c r="E238" s="2">
        <v>222</v>
      </c>
      <c r="F238" s="2">
        <f t="shared" si="6"/>
        <v>21.088408912213371</v>
      </c>
      <c r="G238" s="2">
        <f t="shared" si="7"/>
        <v>2.0980148246235873E-3</v>
      </c>
    </row>
    <row r="239" spans="5:7" x14ac:dyDescent="0.25">
      <c r="E239" s="2">
        <v>223</v>
      </c>
      <c r="F239" s="2">
        <f t="shared" si="6"/>
        <v>21.183401745151269</v>
      </c>
      <c r="G239" s="2">
        <f t="shared" si="7"/>
        <v>2.0051943629145496E-3</v>
      </c>
    </row>
    <row r="240" spans="5:7" x14ac:dyDescent="0.25">
      <c r="E240" s="2">
        <v>224</v>
      </c>
      <c r="F240" s="2">
        <f t="shared" si="6"/>
        <v>21.278394578089166</v>
      </c>
      <c r="G240" s="2">
        <f t="shared" si="7"/>
        <v>1.9078472186503841E-3</v>
      </c>
    </row>
    <row r="241" spans="5:7" x14ac:dyDescent="0.25">
      <c r="E241" s="2">
        <v>225</v>
      </c>
      <c r="F241" s="2">
        <f t="shared" si="6"/>
        <v>21.373387411027064</v>
      </c>
      <c r="G241" s="2">
        <f t="shared" si="7"/>
        <v>1.8066121511676227E-3</v>
      </c>
    </row>
    <row r="242" spans="5:7" x14ac:dyDescent="0.25">
      <c r="E242" s="2">
        <v>226</v>
      </c>
      <c r="F242" s="2">
        <f t="shared" si="6"/>
        <v>21.468380243964962</v>
      </c>
      <c r="G242" s="2">
        <f t="shared" si="7"/>
        <v>1.7021154153447691E-3</v>
      </c>
    </row>
    <row r="243" spans="5:7" x14ac:dyDescent="0.25">
      <c r="E243" s="2">
        <v>227</v>
      </c>
      <c r="F243" s="2">
        <f t="shared" si="6"/>
        <v>21.56337307690286</v>
      </c>
      <c r="G243" s="2">
        <f t="shared" si="7"/>
        <v>1.5949685831758802E-3</v>
      </c>
    </row>
    <row r="244" spans="5:7" x14ac:dyDescent="0.25">
      <c r="E244" s="2">
        <v>228</v>
      </c>
      <c r="F244" s="2">
        <f t="shared" si="6"/>
        <v>21.658365909840757</v>
      </c>
      <c r="G244" s="2">
        <f t="shared" si="7"/>
        <v>1.4857665310664661E-3</v>
      </c>
    </row>
    <row r="245" spans="5:7" x14ac:dyDescent="0.25">
      <c r="E245" s="2">
        <v>229</v>
      </c>
      <c r="F245" s="2">
        <f t="shared" si="6"/>
        <v>21.753358742778655</v>
      </c>
      <c r="G245" s="2">
        <f t="shared" si="7"/>
        <v>1.3750855940298111E-3</v>
      </c>
    </row>
    <row r="246" spans="5:7" x14ac:dyDescent="0.25">
      <c r="E246" s="2">
        <v>230</v>
      </c>
      <c r="F246" s="2">
        <f t="shared" si="6"/>
        <v>21.848351575716556</v>
      </c>
      <c r="G246" s="2">
        <f t="shared" si="7"/>
        <v>1.2634818871720612E-3</v>
      </c>
    </row>
    <row r="247" spans="5:7" x14ac:dyDescent="0.25">
      <c r="E247" s="2">
        <v>231</v>
      </c>
      <c r="F247" s="2">
        <f t="shared" si="6"/>
        <v>21.943344408654454</v>
      </c>
      <c r="G247" s="2">
        <f t="shared" si="7"/>
        <v>1.1514897940995588E-3</v>
      </c>
    </row>
    <row r="248" spans="5:7" x14ac:dyDescent="0.25">
      <c r="E248" s="2">
        <v>232</v>
      </c>
      <c r="F248" s="2">
        <f t="shared" si="6"/>
        <v>22.038337241592352</v>
      </c>
      <c r="G248" s="2">
        <f t="shared" si="7"/>
        <v>1.0396206211635971E-3</v>
      </c>
    </row>
    <row r="249" spans="5:7" x14ac:dyDescent="0.25">
      <c r="E249" s="2">
        <v>233</v>
      </c>
      <c r="F249" s="2">
        <f t="shared" si="6"/>
        <v>22.133330074530249</v>
      </c>
      <c r="G249" s="2">
        <f t="shared" si="7"/>
        <v>9.2836141577775245E-4</v>
      </c>
    </row>
    <row r="250" spans="5:7" x14ac:dyDescent="0.25">
      <c r="E250" s="2">
        <v>234</v>
      </c>
      <c r="F250" s="2">
        <f t="shared" si="6"/>
        <v>22.228322907468147</v>
      </c>
      <c r="G250" s="2">
        <f t="shared" si="7"/>
        <v>8.1817394640199491E-4</v>
      </c>
    </row>
    <row r="251" spans="5:7" x14ac:dyDescent="0.25">
      <c r="E251" s="2">
        <v>235</v>
      </c>
      <c r="F251" s="2">
        <f t="shared" si="6"/>
        <v>22.323315740406045</v>
      </c>
      <c r="G251" s="2">
        <f t="shared" si="7"/>
        <v>7.0949384118737752E-4</v>
      </c>
    </row>
    <row r="252" spans="5:7" x14ac:dyDescent="0.25">
      <c r="E252" s="2">
        <v>236</v>
      </c>
      <c r="F252" s="2">
        <f t="shared" si="6"/>
        <v>22.418308573343943</v>
      </c>
      <c r="G252" s="2">
        <f t="shared" si="7"/>
        <v>6.0272988171561988E-4</v>
      </c>
    </row>
    <row r="253" spans="5:7" x14ac:dyDescent="0.25">
      <c r="E253" s="2">
        <v>237</v>
      </c>
      <c r="F253" s="2">
        <f t="shared" si="6"/>
        <v>22.51330140628184</v>
      </c>
      <c r="G253" s="2">
        <f t="shared" si="7"/>
        <v>4.9826344775024648E-4</v>
      </c>
    </row>
    <row r="254" spans="5:7" x14ac:dyDescent="0.25">
      <c r="E254" s="2">
        <v>238</v>
      </c>
      <c r="F254" s="2">
        <f t="shared" si="6"/>
        <v>22.608294239219738</v>
      </c>
      <c r="G254" s="2">
        <f t="shared" si="7"/>
        <v>3.9644810844010513E-4</v>
      </c>
    </row>
    <row r="255" spans="5:7" x14ac:dyDescent="0.25">
      <c r="E255" s="2">
        <v>239</v>
      </c>
      <c r="F255" s="2">
        <f t="shared" si="6"/>
        <v>22.703287072157636</v>
      </c>
      <c r="G255" s="2">
        <f t="shared" si="7"/>
        <v>2.9760935498254445E-4</v>
      </c>
    </row>
    <row r="256" spans="5:7" x14ac:dyDescent="0.25">
      <c r="E256" s="2">
        <v>240</v>
      </c>
      <c r="F256" s="2">
        <f t="shared" si="6"/>
        <v>22.798279905095534</v>
      </c>
      <c r="G256" s="2">
        <f t="shared" si="7"/>
        <v>2.020444693620229E-4</v>
      </c>
    </row>
    <row r="257" spans="5:7" x14ac:dyDescent="0.25">
      <c r="E257" s="2">
        <v>241</v>
      </c>
      <c r="F257" s="2">
        <f t="shared" si="6"/>
        <v>22.893272738033435</v>
      </c>
      <c r="G257" s="2">
        <f t="shared" si="7"/>
        <v>1.1002252343030189E-4</v>
      </c>
    </row>
    <row r="258" spans="5:7" x14ac:dyDescent="0.25">
      <c r="E258" s="2">
        <v>242</v>
      </c>
      <c r="F258" s="2">
        <f t="shared" si="6"/>
        <v>22.988265570971333</v>
      </c>
      <c r="G258" s="2">
        <f t="shared" si="7"/>
        <v>2.1784502286251149E-5</v>
      </c>
    </row>
    <row r="259" spans="5:7" x14ac:dyDescent="0.25">
      <c r="E259" s="2">
        <v>243</v>
      </c>
      <c r="F259" s="2">
        <f t="shared" si="6"/>
        <v>23.08325840390923</v>
      </c>
      <c r="G259" s="2">
        <f t="shared" si="7"/>
        <v>-6.2456454354000332E-5</v>
      </c>
    </row>
    <row r="260" spans="5:7" x14ac:dyDescent="0.25">
      <c r="E260" s="2">
        <v>244</v>
      </c>
      <c r="F260" s="2">
        <f t="shared" si="6"/>
        <v>23.178251236847128</v>
      </c>
      <c r="G260" s="2">
        <f t="shared" si="7"/>
        <v>-1.4251469933277582E-4</v>
      </c>
    </row>
    <row r="261" spans="5:7" x14ac:dyDescent="0.25">
      <c r="E261" s="2">
        <v>245</v>
      </c>
      <c r="F261" s="2">
        <f t="shared" si="6"/>
        <v>23.273244069785026</v>
      </c>
      <c r="G261" s="2">
        <f t="shared" si="7"/>
        <v>-2.1823162049650522E-4</v>
      </c>
    </row>
    <row r="262" spans="5:7" x14ac:dyDescent="0.25">
      <c r="E262" s="2">
        <v>246</v>
      </c>
      <c r="F262" s="2">
        <f t="shared" si="6"/>
        <v>23.368236902722924</v>
      </c>
      <c r="G262" s="2">
        <f t="shared" si="7"/>
        <v>-2.894750852846651E-4</v>
      </c>
    </row>
    <row r="263" spans="5:7" x14ac:dyDescent="0.25">
      <c r="E263" s="2">
        <v>247</v>
      </c>
      <c r="F263" s="2">
        <f t="shared" si="6"/>
        <v>23.463229735660821</v>
      </c>
      <c r="G263" s="2">
        <f t="shared" si="7"/>
        <v>-3.5613879444764925E-4</v>
      </c>
    </row>
    <row r="264" spans="5:7" x14ac:dyDescent="0.25">
      <c r="E264" s="2">
        <v>248</v>
      </c>
      <c r="F264" s="2">
        <f t="shared" si="6"/>
        <v>23.558222568598719</v>
      </c>
      <c r="G264" s="2">
        <f t="shared" si="7"/>
        <v>-4.181415519553843E-4</v>
      </c>
    </row>
    <row r="265" spans="5:7" x14ac:dyDescent="0.25">
      <c r="E265" s="2">
        <v>249</v>
      </c>
      <c r="F265" s="2">
        <f t="shared" si="6"/>
        <v>23.653215401536617</v>
      </c>
      <c r="G265" s="2">
        <f t="shared" si="7"/>
        <v>-4.754264582001055E-4</v>
      </c>
    </row>
    <row r="266" spans="5:7" x14ac:dyDescent="0.25">
      <c r="E266" s="2">
        <v>250</v>
      </c>
      <c r="F266" s="2">
        <f t="shared" si="6"/>
        <v>23.748208234474514</v>
      </c>
      <c r="G266" s="2">
        <f t="shared" si="7"/>
        <v>-5.2796003360507029E-4</v>
      </c>
    </row>
    <row r="267" spans="5:7" x14ac:dyDescent="0.25">
      <c r="E267" s="2">
        <v>251</v>
      </c>
      <c r="F267" s="2">
        <f t="shared" si="6"/>
        <v>23.843201067412416</v>
      </c>
      <c r="G267" s="2">
        <f t="shared" si="7"/>
        <v>-5.7573127972764329E-4</v>
      </c>
    </row>
    <row r="268" spans="5:7" x14ac:dyDescent="0.25">
      <c r="E268" s="2">
        <v>252</v>
      </c>
      <c r="F268" s="2">
        <f t="shared" si="6"/>
        <v>23.938193900350313</v>
      </c>
      <c r="G268" s="2">
        <f t="shared" si="7"/>
        <v>-6.1875068489169115E-4</v>
      </c>
    </row>
    <row r="269" spans="5:7" x14ac:dyDescent="0.25">
      <c r="E269" s="2">
        <v>253</v>
      </c>
      <c r="F269" s="2">
        <f t="shared" si="6"/>
        <v>24.033186733288211</v>
      </c>
      <c r="G269" s="2">
        <f t="shared" si="7"/>
        <v>-6.570491813022454E-4</v>
      </c>
    </row>
    <row r="270" spans="5:7" x14ac:dyDescent="0.25">
      <c r="E270" s="2">
        <v>254</v>
      </c>
      <c r="F270" s="2">
        <f t="shared" si="6"/>
        <v>24.128179566226109</v>
      </c>
      <c r="G270" s="2">
        <f t="shared" si="7"/>
        <v>-6.9067706048657452E-4</v>
      </c>
    </row>
    <row r="271" spans="5:7" x14ac:dyDescent="0.25">
      <c r="E271" s="2">
        <v>255</v>
      </c>
      <c r="F271" s="2">
        <f t="shared" si="6"/>
        <v>24.223172399164007</v>
      </c>
      <c r="G271" s="2">
        <f t="shared" si="7"/>
        <v>-7.1970285377186995E-4</v>
      </c>
    </row>
    <row r="272" spans="5:7" x14ac:dyDescent="0.25">
      <c r="E272" s="2">
        <v>256</v>
      </c>
      <c r="F272" s="2">
        <f t="shared" si="6"/>
        <v>24.318165232101904</v>
      </c>
      <c r="G272" s="2">
        <f t="shared" si="7"/>
        <v>-7.4421218435253634E-4</v>
      </c>
    </row>
    <row r="273" spans="5:7" x14ac:dyDescent="0.25">
      <c r="E273" s="2">
        <v>257</v>
      </c>
      <c r="F273" s="2">
        <f t="shared" ref="F273:F316" si="8">E273*$B$15</f>
        <v>24.413158065039802</v>
      </c>
      <c r="G273" s="2">
        <f t="shared" ref="G273:G316" si="9">IF($B$10 = 0, $B$13*EXP(-$B$9*F273)*COS($B$11*F273+$B$12), $B$13*EXP(-($B$9+$B$11)*F273)+$B$12*EXP(-($B$9-$B$11)*F273))</f>
        <v>-7.6430659732119887E-4</v>
      </c>
    </row>
    <row r="274" spans="5:7" x14ac:dyDescent="0.25">
      <c r="E274" s="2">
        <v>258</v>
      </c>
      <c r="F274" s="2">
        <f t="shared" si="8"/>
        <v>24.5081508979777</v>
      </c>
      <c r="G274" s="2">
        <f t="shared" si="9"/>
        <v>-7.8010237383898317E-4</v>
      </c>
    </row>
    <row r="275" spans="5:7" x14ac:dyDescent="0.25">
      <c r="E275" s="2">
        <v>259</v>
      </c>
      <c r="F275" s="2">
        <f t="shared" si="8"/>
        <v>24.603143730915598</v>
      </c>
      <c r="G275" s="2">
        <f t="shared" si="9"/>
        <v>-7.9172933540397111E-4</v>
      </c>
    </row>
    <row r="276" spans="5:7" x14ac:dyDescent="0.25">
      <c r="E276" s="2">
        <v>260</v>
      </c>
      <c r="F276" s="2">
        <f t="shared" si="8"/>
        <v>24.698136563853495</v>
      </c>
      <c r="G276" s="2">
        <f t="shared" si="9"/>
        <v>-7.9932964394400347E-4</v>
      </c>
    </row>
    <row r="277" spans="5:7" x14ac:dyDescent="0.25">
      <c r="E277" s="2">
        <v>261</v>
      </c>
      <c r="F277" s="2">
        <f t="shared" si="8"/>
        <v>24.793129396791393</v>
      </c>
      <c r="G277" s="2">
        <f t="shared" si="9"/>
        <v>-8.0305660321270268E-4</v>
      </c>
    </row>
    <row r="278" spans="5:7" x14ac:dyDescent="0.25">
      <c r="E278" s="2">
        <v>262</v>
      </c>
      <c r="F278" s="2">
        <f t="shared" si="8"/>
        <v>24.888122229729294</v>
      </c>
      <c r="G278" s="2">
        <f t="shared" si="9"/>
        <v>-8.0307346670777493E-4</v>
      </c>
    </row>
    <row r="279" spans="5:7" x14ac:dyDescent="0.25">
      <c r="E279" s="2">
        <v>263</v>
      </c>
      <c r="F279" s="2">
        <f t="shared" si="8"/>
        <v>24.983115062667192</v>
      </c>
      <c r="G279" s="2">
        <f t="shared" si="9"/>
        <v>-7.9955225705979275E-4</v>
      </c>
    </row>
    <row r="280" spans="5:7" x14ac:dyDescent="0.25">
      <c r="E280" s="2">
        <v>264</v>
      </c>
      <c r="F280" s="2">
        <f t="shared" si="8"/>
        <v>25.07810789560509</v>
      </c>
      <c r="G280" s="2">
        <f t="shared" si="9"/>
        <v>-7.9267260155960521E-4</v>
      </c>
    </row>
    <row r="281" spans="5:7" x14ac:dyDescent="0.25">
      <c r="E281" s="2">
        <v>265</v>
      </c>
      <c r="F281" s="2">
        <f t="shared" si="8"/>
        <v>25.173100728542988</v>
      </c>
      <c r="G281" s="2">
        <f t="shared" si="9"/>
        <v>-7.8262058820492632E-4</v>
      </c>
    </row>
    <row r="282" spans="5:7" x14ac:dyDescent="0.25">
      <c r="E282" s="2">
        <v>266</v>
      </c>
      <c r="F282" s="2">
        <f t="shared" si="8"/>
        <v>25.268093561480885</v>
      </c>
      <c r="G282" s="2">
        <f t="shared" si="9"/>
        <v>-7.6958764635304798E-4</v>
      </c>
    </row>
    <row r="283" spans="5:7" x14ac:dyDescent="0.25">
      <c r="E283" s="2">
        <v>267</v>
      </c>
      <c r="F283" s="2">
        <f t="shared" si="8"/>
        <v>25.363086394418783</v>
      </c>
      <c r="G283" s="2">
        <f t="shared" si="9"/>
        <v>-7.5376945576867557E-4</v>
      </c>
    </row>
    <row r="284" spans="5:7" x14ac:dyDescent="0.25">
      <c r="E284" s="2">
        <v>268</v>
      </c>
      <c r="F284" s="2">
        <f t="shared" si="8"/>
        <v>25.458079227356681</v>
      </c>
      <c r="G284" s="2">
        <f t="shared" si="9"/>
        <v>-7.3536488755505957E-4</v>
      </c>
    </row>
    <row r="285" spans="5:7" x14ac:dyDescent="0.25">
      <c r="E285" s="2">
        <v>269</v>
      </c>
      <c r="F285" s="2">
        <f t="shared" si="8"/>
        <v>25.553072060294578</v>
      </c>
      <c r="G285" s="2">
        <f t="shared" si="9"/>
        <v>-7.1457498015434868E-4</v>
      </c>
    </row>
    <row r="286" spans="5:7" x14ac:dyDescent="0.25">
      <c r="E286" s="2">
        <v>270</v>
      </c>
      <c r="F286" s="2">
        <f t="shared" si="8"/>
        <v>25.648064893232476</v>
      </c>
      <c r="G286" s="2">
        <f t="shared" si="9"/>
        <v>-6.9160195330084215E-4</v>
      </c>
    </row>
    <row r="287" spans="5:7" x14ac:dyDescent="0.25">
      <c r="E287" s="2">
        <v>271</v>
      </c>
      <c r="F287" s="2">
        <f t="shared" si="8"/>
        <v>25.743057726170374</v>
      </c>
      <c r="G287" s="2">
        <f t="shared" si="9"/>
        <v>-6.6664826250988909E-4</v>
      </c>
    </row>
    <row r="288" spans="5:7" x14ac:dyDescent="0.25">
      <c r="E288" s="2">
        <v>272</v>
      </c>
      <c r="F288" s="2">
        <f t="shared" si="8"/>
        <v>25.838050559108275</v>
      </c>
      <c r="G288" s="2">
        <f t="shared" si="9"/>
        <v>-6.3991569638682496E-4</v>
      </c>
    </row>
    <row r="289" spans="5:7" x14ac:dyDescent="0.25">
      <c r="E289" s="2">
        <v>273</v>
      </c>
      <c r="F289" s="2">
        <f t="shared" si="8"/>
        <v>25.933043392046173</v>
      </c>
      <c r="G289" s="2">
        <f t="shared" si="9"/>
        <v>-6.1160451874576994E-4</v>
      </c>
    </row>
    <row r="290" spans="5:7" x14ac:dyDescent="0.25">
      <c r="E290" s="2">
        <v>274</v>
      </c>
      <c r="F290" s="2">
        <f t="shared" si="8"/>
        <v>26.028036224984071</v>
      </c>
      <c r="G290" s="2">
        <f t="shared" si="9"/>
        <v>-5.819126572384289E-4</v>
      </c>
    </row>
    <row r="291" spans="5:7" x14ac:dyDescent="0.25">
      <c r="E291" s="2">
        <v>275</v>
      </c>
      <c r="F291" s="2">
        <f t="shared" si="8"/>
        <v>26.123029057921968</v>
      </c>
      <c r="G291" s="2">
        <f t="shared" si="9"/>
        <v>-5.5103493990932458E-4</v>
      </c>
    </row>
    <row r="292" spans="5:7" x14ac:dyDescent="0.25">
      <c r="E292" s="2">
        <v>276</v>
      </c>
      <c r="F292" s="2">
        <f t="shared" si="8"/>
        <v>26.218021890859866</v>
      </c>
      <c r="G292" s="2">
        <f t="shared" si="9"/>
        <v>-5.191623808170748E-4</v>
      </c>
    </row>
    <row r="293" spans="5:7" x14ac:dyDescent="0.25">
      <c r="E293" s="2">
        <v>277</v>
      </c>
      <c r="F293" s="2">
        <f t="shared" si="8"/>
        <v>26.313014723797764</v>
      </c>
      <c r="G293" s="2">
        <f t="shared" si="9"/>
        <v>-4.864815155923495E-4</v>
      </c>
    </row>
    <row r="294" spans="5:7" x14ac:dyDescent="0.25">
      <c r="E294" s="2">
        <v>278</v>
      </c>
      <c r="F294" s="2">
        <f t="shared" si="8"/>
        <v>26.408007556735662</v>
      </c>
      <c r="G294" s="2">
        <f t="shared" si="9"/>
        <v>-4.5317378754280936E-4</v>
      </c>
    </row>
    <row r="295" spans="5:7" x14ac:dyDescent="0.25">
      <c r="E295" s="2">
        <v>279</v>
      </c>
      <c r="F295" s="2">
        <f t="shared" si="8"/>
        <v>26.503000389673559</v>
      </c>
      <c r="G295" s="2">
        <f t="shared" si="9"/>
        <v>-4.1941498466434784E-4</v>
      </c>
    </row>
    <row r="296" spans="5:7" x14ac:dyDescent="0.25">
      <c r="E296" s="2">
        <v>280</v>
      </c>
      <c r="F296" s="2">
        <f t="shared" si="8"/>
        <v>26.597993222611457</v>
      </c>
      <c r="G296" s="2">
        <f t="shared" si="9"/>
        <v>-3.8537472767710804E-4</v>
      </c>
    </row>
    <row r="297" spans="5:7" x14ac:dyDescent="0.25">
      <c r="E297" s="2">
        <v>281</v>
      </c>
      <c r="F297" s="2">
        <f t="shared" si="8"/>
        <v>26.692986055549355</v>
      </c>
      <c r="G297" s="2">
        <f t="shared" si="9"/>
        <v>-3.5121600897445709E-4</v>
      </c>
    </row>
    <row r="298" spans="5:7" x14ac:dyDescent="0.25">
      <c r="E298" s="2">
        <v>282</v>
      </c>
      <c r="F298" s="2">
        <f t="shared" si="8"/>
        <v>26.787978888487253</v>
      </c>
      <c r="G298" s="2">
        <f t="shared" si="9"/>
        <v>-3.1709478215406132E-4</v>
      </c>
    </row>
    <row r="299" spans="5:7" x14ac:dyDescent="0.25">
      <c r="E299" s="2">
        <v>283</v>
      </c>
      <c r="F299" s="2">
        <f t="shared" si="8"/>
        <v>26.882971721425154</v>
      </c>
      <c r="G299" s="2">
        <f t="shared" si="9"/>
        <v>-2.8315960159274107E-4</v>
      </c>
    </row>
    <row r="300" spans="5:7" x14ac:dyDescent="0.25">
      <c r="E300" s="2">
        <v>284</v>
      </c>
      <c r="F300" s="2">
        <f t="shared" si="8"/>
        <v>26.977964554363052</v>
      </c>
      <c r="G300" s="2">
        <f t="shared" si="9"/>
        <v>-2.4955131133133228E-4</v>
      </c>
    </row>
    <row r="301" spans="5:7" x14ac:dyDescent="0.25">
      <c r="E301" s="2">
        <v>285</v>
      </c>
      <c r="F301" s="2">
        <f t="shared" si="8"/>
        <v>27.072957387300949</v>
      </c>
      <c r="G301" s="2">
        <f t="shared" si="9"/>
        <v>-2.1640278235261884E-4</v>
      </c>
    </row>
    <row r="302" spans="5:7" x14ac:dyDescent="0.25">
      <c r="E302" s="2">
        <v>286</v>
      </c>
      <c r="F302" s="2">
        <f t="shared" si="8"/>
        <v>27.167950220238847</v>
      </c>
      <c r="G302" s="2">
        <f t="shared" si="9"/>
        <v>-1.838386971647816E-4</v>
      </c>
    </row>
    <row r="303" spans="5:7" x14ac:dyDescent="0.25">
      <c r="E303" s="2">
        <v>287</v>
      </c>
      <c r="F303" s="2">
        <f t="shared" si="8"/>
        <v>27.262943053176745</v>
      </c>
      <c r="G303" s="2">
        <f t="shared" si="9"/>
        <v>-1.519753804448943E-4</v>
      </c>
    </row>
    <row r="304" spans="5:7" x14ac:dyDescent="0.25">
      <c r="E304" s="2">
        <v>288</v>
      </c>
      <c r="F304" s="2">
        <f t="shared" si="8"/>
        <v>27.357935886114642</v>
      </c>
      <c r="G304" s="2">
        <f t="shared" si="9"/>
        <v>-1.209206743518621E-4</v>
      </c>
    </row>
    <row r="305" spans="5:7" x14ac:dyDescent="0.25">
      <c r="E305" s="2">
        <v>289</v>
      </c>
      <c r="F305" s="2">
        <f t="shared" si="8"/>
        <v>27.45292871905254</v>
      </c>
      <c r="G305" s="2">
        <f t="shared" si="9"/>
        <v>-9.0773856985998976E-5</v>
      </c>
    </row>
    <row r="306" spans="5:7" x14ac:dyDescent="0.25">
      <c r="E306" s="2">
        <v>290</v>
      </c>
      <c r="F306" s="2">
        <f t="shared" si="8"/>
        <v>27.547921551990438</v>
      </c>
      <c r="G306" s="2">
        <f t="shared" si="9"/>
        <v>-6.1625602352976993E-5</v>
      </c>
    </row>
    <row r="307" spans="5:7" x14ac:dyDescent="0.25">
      <c r="E307" s="2">
        <v>291</v>
      </c>
      <c r="F307" s="2">
        <f t="shared" si="8"/>
        <v>27.642914384928336</v>
      </c>
      <c r="G307" s="2">
        <f t="shared" si="9"/>
        <v>-3.35579800832767E-5</v>
      </c>
    </row>
    <row r="308" spans="5:7" x14ac:dyDescent="0.25">
      <c r="E308" s="2">
        <v>292</v>
      </c>
      <c r="F308" s="2">
        <f t="shared" si="8"/>
        <v>27.737907217866233</v>
      </c>
      <c r="G308" s="2">
        <f t="shared" si="9"/>
        <v>-6.6444930642699247E-6</v>
      </c>
    </row>
    <row r="309" spans="5:7" x14ac:dyDescent="0.25">
      <c r="E309" s="2">
        <v>293</v>
      </c>
      <c r="F309" s="2">
        <f t="shared" si="8"/>
        <v>27.832900050804131</v>
      </c>
      <c r="G309" s="2">
        <f t="shared" si="9"/>
        <v>1.9049848939442598E-5</v>
      </c>
    </row>
    <row r="310" spans="5:7" x14ac:dyDescent="0.25">
      <c r="E310" s="2">
        <v>294</v>
      </c>
      <c r="F310" s="2">
        <f t="shared" si="8"/>
        <v>27.927892883742032</v>
      </c>
      <c r="G310" s="2">
        <f t="shared" si="9"/>
        <v>4.3468421671068388E-5</v>
      </c>
    </row>
    <row r="311" spans="5:7" x14ac:dyDescent="0.25">
      <c r="E311" s="2">
        <v>295</v>
      </c>
      <c r="F311" s="2">
        <f t="shared" si="8"/>
        <v>28.02288571667993</v>
      </c>
      <c r="G311" s="2">
        <f t="shared" si="9"/>
        <v>6.6562846822925995E-5</v>
      </c>
    </row>
    <row r="312" spans="5:7" x14ac:dyDescent="0.25">
      <c r="E312" s="2">
        <v>296</v>
      </c>
      <c r="F312" s="2">
        <f t="shared" si="8"/>
        <v>28.117878549617828</v>
      </c>
      <c r="G312" s="2">
        <f t="shared" si="9"/>
        <v>8.8292822630463465E-5</v>
      </c>
    </row>
    <row r="313" spans="5:7" x14ac:dyDescent="0.25">
      <c r="E313" s="2">
        <v>297</v>
      </c>
      <c r="F313" s="2">
        <f t="shared" si="8"/>
        <v>28.212871382555726</v>
      </c>
      <c r="G313" s="2">
        <f t="shared" si="9"/>
        <v>1.086259267496936E-4</v>
      </c>
    </row>
    <row r="314" spans="5:7" x14ac:dyDescent="0.25">
      <c r="E314" s="2">
        <v>298</v>
      </c>
      <c r="F314" s="2">
        <f t="shared" si="8"/>
        <v>28.307864215493623</v>
      </c>
      <c r="G314" s="2">
        <f t="shared" si="9"/>
        <v>1.2753739357194746E-4</v>
      </c>
    </row>
    <row r="315" spans="5:7" x14ac:dyDescent="0.25">
      <c r="E315" s="2">
        <v>299</v>
      </c>
      <c r="F315" s="2">
        <f t="shared" si="8"/>
        <v>28.402857048431521</v>
      </c>
      <c r="G315" s="2">
        <f t="shared" si="9"/>
        <v>1.4500986814257951E-4</v>
      </c>
    </row>
    <row r="316" spans="5:7" x14ac:dyDescent="0.25">
      <c r="E316" s="2">
        <v>300</v>
      </c>
      <c r="F316" s="2">
        <f t="shared" si="8"/>
        <v>28.497849881369419</v>
      </c>
      <c r="G316" s="2">
        <f t="shared" si="9"/>
        <v>1.6103313885278009E-4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activeCell="K26" sqref="K26"/>
    </sheetView>
  </sheetViews>
  <sheetFormatPr defaultRowHeight="15" x14ac:dyDescent="0.25"/>
  <cols>
    <col min="1" max="1" width="27.7109375" customWidth="1"/>
    <col min="6" max="6" width="18.5703125" customWidth="1"/>
    <col min="7" max="8" width="9.140625" style="2"/>
  </cols>
  <sheetData>
    <row r="1" spans="1:8" x14ac:dyDescent="0.25">
      <c r="A1" s="1" t="s">
        <v>3</v>
      </c>
      <c r="B1">
        <f ca="1">B1+1</f>
        <v>6665</v>
      </c>
      <c r="F1" s="2"/>
    </row>
    <row r="2" spans="1:8" x14ac:dyDescent="0.25">
      <c r="A2" s="1"/>
      <c r="F2" s="2"/>
    </row>
    <row r="3" spans="1:8" x14ac:dyDescent="0.25">
      <c r="A3" s="1" t="s">
        <v>1</v>
      </c>
      <c r="B3">
        <v>1</v>
      </c>
      <c r="F3" s="2"/>
    </row>
    <row r="4" spans="1:8" x14ac:dyDescent="0.25">
      <c r="A4" s="1" t="s">
        <v>0</v>
      </c>
      <c r="B4">
        <v>2</v>
      </c>
      <c r="F4" s="2"/>
    </row>
    <row r="5" spans="1:8" x14ac:dyDescent="0.25">
      <c r="A5" s="1" t="s">
        <v>17</v>
      </c>
      <c r="B5">
        <f>SQRT(B3/B4)</f>
        <v>0.70710678118654757</v>
      </c>
      <c r="F5" s="2"/>
    </row>
    <row r="6" spans="1:8" ht="18" x14ac:dyDescent="0.35">
      <c r="A6" s="1" t="s">
        <v>18</v>
      </c>
      <c r="B6">
        <v>0.2</v>
      </c>
      <c r="F6" s="2"/>
    </row>
    <row r="7" spans="1:8" ht="18" x14ac:dyDescent="0.35">
      <c r="A7" s="1" t="s">
        <v>19</v>
      </c>
      <c r="B7">
        <v>0.3</v>
      </c>
      <c r="F7" s="2"/>
    </row>
    <row r="8" spans="1:8" x14ac:dyDescent="0.25">
      <c r="A8" s="1"/>
      <c r="F8" s="2"/>
    </row>
    <row r="9" spans="1:8" x14ac:dyDescent="0.25">
      <c r="A9" s="1" t="s">
        <v>16</v>
      </c>
      <c r="B9">
        <f>ATAN(-B7/B6/B5)</f>
        <v>-1.1302856637901981</v>
      </c>
      <c r="F9" s="2"/>
    </row>
    <row r="10" spans="1:8" x14ac:dyDescent="0.25">
      <c r="A10" s="1" t="s">
        <v>12</v>
      </c>
      <c r="B10">
        <f>B6/COS(B9)</f>
        <v>0.46904157598234297</v>
      </c>
      <c r="F10" s="2"/>
    </row>
    <row r="11" spans="1:8" x14ac:dyDescent="0.25">
      <c r="A11" s="1"/>
      <c r="F11" s="2"/>
    </row>
    <row r="12" spans="1:8" x14ac:dyDescent="0.25">
      <c r="A12" s="1" t="s">
        <v>2</v>
      </c>
      <c r="B12">
        <f>2*PI()/B5/100</f>
        <v>8.8857658763167327E-2</v>
      </c>
      <c r="F12" s="2"/>
    </row>
    <row r="13" spans="1:8" x14ac:dyDescent="0.25">
      <c r="A13" s="1"/>
      <c r="D13" t="s">
        <v>13</v>
      </c>
      <c r="E13" t="s">
        <v>14</v>
      </c>
      <c r="F13" s="2" t="s">
        <v>15</v>
      </c>
      <c r="G13" s="2" t="s">
        <v>25</v>
      </c>
      <c r="H13" s="2" t="s">
        <v>26</v>
      </c>
    </row>
    <row r="14" spans="1:8" x14ac:dyDescent="0.25">
      <c r="A14" s="1" t="s">
        <v>4</v>
      </c>
      <c r="B14">
        <f>B5^2*B12/2</f>
        <v>2.2214414690791835E-2</v>
      </c>
      <c r="D14">
        <v>0</v>
      </c>
      <c r="E14">
        <f>$B$12*D14</f>
        <v>0</v>
      </c>
      <c r="F14" s="2">
        <f>$B$10*COS($B$5*E14+$B$9)</f>
        <v>0.2</v>
      </c>
      <c r="G14" s="2">
        <f>B6</f>
        <v>0.2</v>
      </c>
      <c r="H14" s="2">
        <f>B7</f>
        <v>0.3</v>
      </c>
    </row>
    <row r="15" spans="1:8" x14ac:dyDescent="0.25">
      <c r="A15" s="1" t="s">
        <v>5</v>
      </c>
      <c r="B15">
        <f>B12/2</f>
        <v>4.4428829381583664E-2</v>
      </c>
      <c r="D15">
        <v>1</v>
      </c>
      <c r="E15">
        <f t="shared" ref="E15:E78" si="0">$B$12*D15</f>
        <v>8.8857658763167327E-2</v>
      </c>
      <c r="F15" s="2">
        <f t="shared" ref="F15:F78" si="1">$B$10*COS($B$5*E15+$B$9)</f>
        <v>0.22624510697769665</v>
      </c>
      <c r="G15" s="2">
        <f>((1-$B$15*$B$14)*G14+2*$B$15*H14)/(1+$B$15*$B$14)</f>
        <v>0.22623661894792282</v>
      </c>
      <c r="H15" s="2">
        <f>H14-$B$14*(G14+G15)</f>
        <v>0.29053140299028979</v>
      </c>
    </row>
    <row r="16" spans="1:8" x14ac:dyDescent="0.25">
      <c r="A16" s="1"/>
      <c r="D16">
        <v>2</v>
      </c>
      <c r="E16">
        <f t="shared" si="0"/>
        <v>0.17771531752633465</v>
      </c>
      <c r="F16" s="2">
        <f t="shared" si="1"/>
        <v>0.25159732787970968</v>
      </c>
      <c r="G16" s="2">
        <f t="shared" ref="G16:G79" si="2">((1-$B$15*$B$14)*G15+2*$B$15*H15)/(1+$B$15*$B$14)</f>
        <v>0.25158097215481168</v>
      </c>
      <c r="H16" s="2">
        <f t="shared" ref="H16:H79" si="3">H15-$B$14*(G15+G16)</f>
        <v>0.27991696487497841</v>
      </c>
    </row>
    <row r="17" spans="1:8" x14ac:dyDescent="0.25">
      <c r="A17" s="1" t="s">
        <v>10</v>
      </c>
      <c r="B17">
        <f ca="1">(B1-1)*B12</f>
        <v>592.14743799774703</v>
      </c>
      <c r="D17">
        <v>3</v>
      </c>
      <c r="E17">
        <f t="shared" si="0"/>
        <v>0.26657297628950199</v>
      </c>
      <c r="F17" s="2">
        <f t="shared" si="1"/>
        <v>0.27595660907246716</v>
      </c>
      <c r="G17" s="2">
        <f t="shared" si="2"/>
        <v>0.27593310277813449</v>
      </c>
      <c r="H17" s="2">
        <f t="shared" si="3"/>
        <v>0.2681985484591885</v>
      </c>
    </row>
    <row r="18" spans="1:8" x14ac:dyDescent="0.25">
      <c r="A18" s="1" t="s">
        <v>7</v>
      </c>
      <c r="B18">
        <f ca="1">IF(B1 = 1, B6,B20)</f>
        <v>-2.5368590339212588E-2</v>
      </c>
      <c r="D18">
        <v>4</v>
      </c>
      <c r="E18">
        <f t="shared" si="0"/>
        <v>0.35543063505266931</v>
      </c>
      <c r="F18" s="2">
        <f t="shared" si="1"/>
        <v>0.29922681560179798</v>
      </c>
      <c r="G18" s="2">
        <f t="shared" si="2"/>
        <v>0.29919696725086209</v>
      </c>
      <c r="H18" s="2">
        <f t="shared" si="3"/>
        <v>0.25542237058242023</v>
      </c>
    </row>
    <row r="19" spans="1:8" x14ac:dyDescent="0.25">
      <c r="A19" s="1" t="s">
        <v>6</v>
      </c>
      <c r="B19">
        <f ca="1">IF( B1 = 1, B7, B21)</f>
        <v>7.1769298524001685E-2</v>
      </c>
      <c r="D19">
        <v>5</v>
      </c>
      <c r="E19">
        <f t="shared" si="0"/>
        <v>0.44428829381583662</v>
      </c>
      <c r="F19" s="2">
        <f t="shared" si="1"/>
        <v>0.3213161105936771</v>
      </c>
      <c r="G19" s="2">
        <f t="shared" si="2"/>
        <v>0.32128081407242137</v>
      </c>
      <c r="H19" s="2">
        <f t="shared" si="3"/>
        <v>0.24163881984168237</v>
      </c>
    </row>
    <row r="20" spans="1:8" x14ac:dyDescent="0.25">
      <c r="A20" s="1" t="s">
        <v>8</v>
      </c>
      <c r="B20">
        <f ca="1">((1-B15*B14)*B18+2*B15*B19)/(1+B15*B14)</f>
        <v>-1.8947600174401689E-2</v>
      </c>
      <c r="D20">
        <v>6</v>
      </c>
      <c r="E20">
        <f t="shared" si="0"/>
        <v>0.53314595257900399</v>
      </c>
      <c r="F20" s="2">
        <f t="shared" si="1"/>
        <v>0.34213731769241046</v>
      </c>
      <c r="G20" s="2">
        <f t="shared" si="2"/>
        <v>0.34209754567195594</v>
      </c>
      <c r="H20" s="2">
        <f t="shared" si="3"/>
        <v>0.22690225786142348</v>
      </c>
    </row>
    <row r="21" spans="1:8" x14ac:dyDescent="0.25">
      <c r="A21" s="1" t="s">
        <v>9</v>
      </c>
      <c r="B21">
        <f ca="1">B19-B14*(B20+B18)</f>
        <v>7.2753756757587246E-2</v>
      </c>
      <c r="D21">
        <v>7</v>
      </c>
      <c r="E21">
        <f t="shared" si="0"/>
        <v>0.6220036113421713</v>
      </c>
      <c r="F21" s="2">
        <f t="shared" si="1"/>
        <v>0.36160826510588417</v>
      </c>
      <c r="G21" s="2">
        <f t="shared" si="2"/>
        <v>0.36156506191672461</v>
      </c>
      <c r="H21" s="2">
        <f t="shared" si="3"/>
        <v>0.21127080489404459</v>
      </c>
    </row>
    <row r="22" spans="1:8" x14ac:dyDescent="0.25">
      <c r="A22" s="1" t="s">
        <v>11</v>
      </c>
      <c r="B22">
        <f ca="1">MOD(B17,2*PI()/B5)</f>
        <v>5.686890160842708</v>
      </c>
      <c r="D22">
        <v>8</v>
      </c>
      <c r="E22">
        <f t="shared" si="0"/>
        <v>0.71086127010533862</v>
      </c>
      <c r="F22" s="2">
        <f t="shared" si="1"/>
        <v>0.37965210990008691</v>
      </c>
      <c r="G22" s="2">
        <f t="shared" si="2"/>
        <v>0.37960658391085711</v>
      </c>
      <c r="H22" s="2">
        <f t="shared" si="3"/>
        <v>0.19480611059657399</v>
      </c>
    </row>
    <row r="23" spans="1:8" x14ac:dyDescent="0.25">
      <c r="A23" s="1"/>
      <c r="D23">
        <v>9</v>
      </c>
      <c r="E23">
        <f t="shared" si="0"/>
        <v>0.79971892886850593</v>
      </c>
      <c r="F23" s="2">
        <f t="shared" si="1"/>
        <v>0.3961976412630645</v>
      </c>
      <c r="G23" s="2">
        <f t="shared" si="2"/>
        <v>0.39615095680742218</v>
      </c>
      <c r="H23" s="2">
        <f t="shared" si="3"/>
        <v>0.17757311088754929</v>
      </c>
    </row>
    <row r="24" spans="1:8" x14ac:dyDescent="0.25">
      <c r="A24" s="1"/>
      <c r="D24">
        <v>10</v>
      </c>
      <c r="E24">
        <f t="shared" si="0"/>
        <v>0.88857658763167324</v>
      </c>
      <c r="F24" s="2">
        <f t="shared" si="1"/>
        <v>0.41117956154146157</v>
      </c>
      <c r="G24" s="2">
        <f t="shared" si="2"/>
        <v>0.41113293043953203</v>
      </c>
      <c r="H24" s="2">
        <f t="shared" si="3"/>
        <v>0.159639771843051</v>
      </c>
    </row>
    <row r="25" spans="1:8" x14ac:dyDescent="0.25">
      <c r="A25" s="1"/>
      <c r="D25">
        <v>11</v>
      </c>
      <c r="E25">
        <f t="shared" si="0"/>
        <v>0.97743424639484056</v>
      </c>
      <c r="F25" s="2">
        <f t="shared" si="1"/>
        <v>0.4245387439405276</v>
      </c>
      <c r="G25" s="2">
        <f t="shared" si="2"/>
        <v>0.42449341666368812</v>
      </c>
      <c r="H25" s="2">
        <f t="shared" si="3"/>
        <v>0.14107682164194851</v>
      </c>
    </row>
    <row r="26" spans="1:8" x14ac:dyDescent="0.25">
      <c r="A26" s="1"/>
      <c r="D26">
        <v>12</v>
      </c>
      <c r="E26">
        <f t="shared" si="0"/>
        <v>1.066291905158008</v>
      </c>
      <c r="F26" s="2">
        <f t="shared" si="1"/>
        <v>0.43622246587056329</v>
      </c>
      <c r="G26" s="2">
        <f t="shared" si="2"/>
        <v>0.43617972240041997</v>
      </c>
      <c r="H26" s="2">
        <f t="shared" si="3"/>
        <v>0.12195747161755287</v>
      </c>
    </row>
    <row r="27" spans="1:8" x14ac:dyDescent="0.25">
      <c r="A27" s="1"/>
      <c r="D27">
        <v>13</v>
      </c>
      <c r="E27">
        <f t="shared" si="0"/>
        <v>1.1551495639211753</v>
      </c>
      <c r="F27" s="2">
        <f t="shared" si="1"/>
        <v>0.44618461701889572</v>
      </c>
      <c r="G27" s="2">
        <f t="shared" si="2"/>
        <v>0.44614575745311558</v>
      </c>
      <c r="H27" s="2">
        <f t="shared" si="3"/>
        <v>0.10235712751583453</v>
      </c>
    </row>
    <row r="28" spans="1:8" x14ac:dyDescent="0.25">
      <c r="A28" s="1"/>
      <c r="D28">
        <v>14</v>
      </c>
      <c r="E28">
        <f t="shared" si="0"/>
        <v>1.2440072226843426</v>
      </c>
      <c r="F28" s="2">
        <f t="shared" si="1"/>
        <v>0.45438588132621627</v>
      </c>
      <c r="G28" s="2">
        <f t="shared" si="2"/>
        <v>0.45435221628541744</v>
      </c>
      <c r="H28" s="2">
        <f t="shared" si="3"/>
        <v>8.2353092098988986E-2</v>
      </c>
    </row>
    <row r="29" spans="1:8" x14ac:dyDescent="0.25">
      <c r="A29" s="1"/>
      <c r="D29">
        <v>15</v>
      </c>
      <c r="E29">
        <f t="shared" si="0"/>
        <v>1.3328648814475099</v>
      </c>
      <c r="F29" s="2">
        <f t="shared" si="1"/>
        <v>0.46079389214910521</v>
      </c>
      <c r="G29" s="2">
        <f t="shared" si="2"/>
        <v>0.46076673304026261</v>
      </c>
      <c r="H29" s="2">
        <f t="shared" si="3"/>
        <v>6.2024260267266609E-2</v>
      </c>
    </row>
    <row r="30" spans="1:8" x14ac:dyDescent="0.25">
      <c r="A30" s="1"/>
      <c r="D30">
        <v>16</v>
      </c>
      <c r="E30">
        <f t="shared" si="0"/>
        <v>1.4217225402106772</v>
      </c>
      <c r="F30" s="2">
        <f t="shared" si="1"/>
        <v>0.4653833599963863</v>
      </c>
      <c r="G30" s="2">
        <f t="shared" si="2"/>
        <v>0.46536400918918008</v>
      </c>
      <c r="H30" s="2">
        <f t="shared" si="3"/>
        <v>4.145080790149093E-2</v>
      </c>
    </row>
    <row r="31" spans="1:8" x14ac:dyDescent="0.25">
      <c r="A31" s="1"/>
      <c r="D31">
        <v>17</v>
      </c>
      <c r="E31">
        <f t="shared" si="0"/>
        <v>1.5105801989738445</v>
      </c>
      <c r="F31" s="2">
        <f t="shared" si="1"/>
        <v>0.46813617233519478</v>
      </c>
      <c r="G31" s="2">
        <f t="shared" si="2"/>
        <v>0.46812591330840292</v>
      </c>
      <c r="H31" s="2">
        <f t="shared" si="3"/>
        <v>2.0713875653454492E-2</v>
      </c>
    </row>
    <row r="32" spans="1:8" x14ac:dyDescent="0.25">
      <c r="A32" s="1"/>
      <c r="D32">
        <v>18</v>
      </c>
      <c r="E32">
        <f t="shared" si="0"/>
        <v>1.5994378577370119</v>
      </c>
      <c r="F32" s="2">
        <f t="shared" si="1"/>
        <v>0.46904146507286959</v>
      </c>
      <c r="G32" s="2">
        <f t="shared" si="2"/>
        <v>0.46904155258828306</v>
      </c>
      <c r="H32" s="2">
        <f t="shared" si="3"/>
        <v>-1.0475106869300629E-4</v>
      </c>
    </row>
    <row r="33" spans="1:8" x14ac:dyDescent="0.25">
      <c r="A33" s="1"/>
      <c r="D33">
        <v>19</v>
      </c>
      <c r="E33">
        <f t="shared" si="0"/>
        <v>1.6882955165001792</v>
      </c>
      <c r="F33" s="2">
        <f t="shared" si="1"/>
        <v>0.46809566543256415</v>
      </c>
      <c r="G33" s="2">
        <f t="shared" si="2"/>
        <v>0.46810731579397991</v>
      </c>
      <c r="H33" s="2">
        <f t="shared" si="3"/>
        <v>-2.0922964657942893E-2</v>
      </c>
    </row>
    <row r="34" spans="1:8" x14ac:dyDescent="0.25">
      <c r="A34" s="1"/>
      <c r="D34">
        <v>20</v>
      </c>
      <c r="E34">
        <f t="shared" si="0"/>
        <v>1.7771531752633465</v>
      </c>
      <c r="F34" s="2">
        <f t="shared" si="1"/>
        <v>0.46530250605336387</v>
      </c>
      <c r="G34" s="2">
        <f t="shared" si="2"/>
        <v>0.46532688750798695</v>
      </c>
      <c r="H34" s="2">
        <f t="shared" si="3"/>
        <v>-4.1658659136661683E-2</v>
      </c>
    </row>
    <row r="35" spans="1:8" x14ac:dyDescent="0.25">
      <c r="A35" s="1"/>
      <c r="D35">
        <v>21</v>
      </c>
      <c r="E35">
        <f t="shared" si="0"/>
        <v>1.8660108340265138</v>
      </c>
      <c r="F35" s="2">
        <f t="shared" si="1"/>
        <v>0.46067301025926544</v>
      </c>
      <c r="G35" s="2">
        <f t="shared" si="2"/>
        <v>0.46071123359832561</v>
      </c>
      <c r="H35" s="2">
        <f t="shared" si="3"/>
        <v>-6.2230053978399022E-2</v>
      </c>
    </row>
    <row r="36" spans="1:8" x14ac:dyDescent="0.25">
      <c r="A36" s="1"/>
      <c r="D36">
        <v>22</v>
      </c>
      <c r="E36">
        <f t="shared" si="0"/>
        <v>1.9548684927896811</v>
      </c>
      <c r="F36" s="2">
        <f t="shared" si="1"/>
        <v>0.45422544855515262</v>
      </c>
      <c r="G36" s="2">
        <f t="shared" si="2"/>
        <v>0.45427855796971839</v>
      </c>
      <c r="H36" s="2">
        <f t="shared" si="3"/>
        <v>-8.255601664613274E-2</v>
      </c>
    </row>
    <row r="37" spans="1:8" x14ac:dyDescent="0.25">
      <c r="A37" s="1"/>
      <c r="D37">
        <v>23</v>
      </c>
      <c r="E37">
        <f t="shared" si="0"/>
        <v>2.0437261515528484</v>
      </c>
      <c r="F37" s="2">
        <f t="shared" si="1"/>
        <v>0.44598526652146092</v>
      </c>
      <c r="G37" s="2">
        <f t="shared" si="2"/>
        <v>0.44605423076831258</v>
      </c>
      <c r="H37" s="2">
        <f t="shared" si="3"/>
        <v>-0.10255638257487644</v>
      </c>
    </row>
    <row r="38" spans="1:8" x14ac:dyDescent="0.25">
      <c r="A38" s="1"/>
      <c r="D38">
        <v>24</v>
      </c>
      <c r="E38">
        <f t="shared" si="0"/>
        <v>2.132583810316016</v>
      </c>
      <c r="F38" s="2">
        <f t="shared" si="1"/>
        <v>0.4359849843920961</v>
      </c>
      <c r="G38" s="2">
        <f t="shared" si="2"/>
        <v>0.4360706883231118</v>
      </c>
      <c r="H38" s="2">
        <f t="shared" si="3"/>
        <v>-0.12215227133665454</v>
      </c>
    </row>
    <row r="39" spans="1:8" x14ac:dyDescent="0.25">
      <c r="A39" s="1"/>
      <c r="D39">
        <v>25</v>
      </c>
      <c r="E39">
        <f t="shared" si="0"/>
        <v>2.2214414690791831</v>
      </c>
      <c r="F39" s="2">
        <f t="shared" si="1"/>
        <v>0.42426406871192851</v>
      </c>
      <c r="G39" s="2">
        <f t="shared" si="2"/>
        <v>0.424367305218741</v>
      </c>
      <c r="H39" s="2">
        <f t="shared" si="3"/>
        <v>-0.14126639774090613</v>
      </c>
    </row>
    <row r="40" spans="1:8" x14ac:dyDescent="0.25">
      <c r="A40" s="1"/>
      <c r="D40">
        <v>26</v>
      </c>
      <c r="E40">
        <f t="shared" si="0"/>
        <v>2.3102991278423506</v>
      </c>
      <c r="F40" s="2">
        <f t="shared" si="1"/>
        <v>0.41086877658037069</v>
      </c>
      <c r="G40" s="2">
        <f t="shared" si="2"/>
        <v>0.41099023900408321</v>
      </c>
      <c r="H40" s="2">
        <f t="shared" si="3"/>
        <v>-0.15982337664335344</v>
      </c>
    </row>
    <row r="41" spans="1:8" x14ac:dyDescent="0.25">
      <c r="A41" s="1"/>
      <c r="D41">
        <v>27</v>
      </c>
      <c r="E41">
        <f t="shared" si="0"/>
        <v>2.3991567866055177</v>
      </c>
      <c r="F41" s="2">
        <f t="shared" si="1"/>
        <v>0.39585197309573916</v>
      </c>
      <c r="G41" s="2">
        <f t="shared" si="2"/>
        <v>0.39599224814924988</v>
      </c>
      <c r="H41" s="2">
        <f t="shared" si="3"/>
        <v>-0.17775002026118419</v>
      </c>
    </row>
    <row r="42" spans="1:8" x14ac:dyDescent="0.25">
      <c r="A42" s="1"/>
      <c r="D42">
        <v>28</v>
      </c>
      <c r="E42">
        <f t="shared" si="0"/>
        <v>2.4880144453686852</v>
      </c>
      <c r="F42" s="2">
        <f t="shared" si="1"/>
        <v>0.37927292272086277</v>
      </c>
      <c r="G42" s="2">
        <f t="shared" si="2"/>
        <v>0.37943248396885287</v>
      </c>
      <c r="H42" s="2">
        <f t="shared" si="3"/>
        <v>-0.19497562682195191</v>
      </c>
    </row>
    <row r="43" spans="1:8" x14ac:dyDescent="0.25">
      <c r="A43" s="1"/>
      <c r="D43">
        <v>29</v>
      </c>
      <c r="E43">
        <f t="shared" si="0"/>
        <v>2.5768721041318523</v>
      </c>
      <c r="F43" s="2">
        <f t="shared" si="1"/>
        <v>0.36119705539332353</v>
      </c>
      <c r="G43" s="2">
        <f t="shared" si="2"/>
        <v>0.36137625733222217</v>
      </c>
      <c r="H43" s="2">
        <f t="shared" si="3"/>
        <v>-0.21143225940777752</v>
      </c>
    </row>
    <row r="44" spans="1:8" x14ac:dyDescent="0.25">
      <c r="A44" s="1"/>
      <c r="D44">
        <v>30</v>
      </c>
      <c r="E44">
        <f t="shared" si="0"/>
        <v>2.6657297628950198</v>
      </c>
      <c r="F44" s="2">
        <f t="shared" si="1"/>
        <v>0.34169570830338492</v>
      </c>
      <c r="G44" s="2">
        <f t="shared" si="2"/>
        <v>0.34189478108065258</v>
      </c>
      <c r="H44" s="2">
        <f t="shared" si="3"/>
        <v>-0.22705501389510491</v>
      </c>
    </row>
    <row r="45" spans="1:8" x14ac:dyDescent="0.25">
      <c r="A45" s="1"/>
      <c r="D45">
        <v>31</v>
      </c>
      <c r="E45">
        <f t="shared" si="0"/>
        <v>2.7545874216581869</v>
      </c>
      <c r="F45" s="2">
        <f t="shared" si="1"/>
        <v>0.32084584435869296</v>
      </c>
      <c r="G45" s="2">
        <f t="shared" si="2"/>
        <v>0.32106488916757248</v>
      </c>
      <c r="H45" s="2">
        <f t="shared" si="3"/>
        <v>-0.24178227493326959</v>
      </c>
    </row>
    <row r="46" spans="1:8" x14ac:dyDescent="0.25">
      <c r="A46" s="1"/>
      <c r="D46">
        <v>32</v>
      </c>
      <c r="E46">
        <f t="shared" si="0"/>
        <v>2.8434450804213545</v>
      </c>
      <c r="F46" s="2">
        <f t="shared" si="1"/>
        <v>0.29872974844684047</v>
      </c>
      <c r="G46" s="2">
        <f t="shared" si="2"/>
        <v>0.29896873362933168</v>
      </c>
      <c r="H46" s="2">
        <f t="shared" si="3"/>
        <v>-0.25555595895231403</v>
      </c>
    </row>
    <row r="47" spans="1:8" x14ac:dyDescent="0.25">
      <c r="A47" s="1"/>
      <c r="D47">
        <v>33</v>
      </c>
      <c r="E47">
        <f t="shared" si="0"/>
        <v>2.932302739184522</v>
      </c>
      <c r="F47" s="2">
        <f t="shared" si="1"/>
        <v>0.27543470269450859</v>
      </c>
      <c r="G47" s="2">
        <f t="shared" si="2"/>
        <v>0.27569346058174043</v>
      </c>
      <c r="H47" s="2">
        <f t="shared" si="3"/>
        <v>-0.26832174324163915</v>
      </c>
    </row>
    <row r="48" spans="1:8" x14ac:dyDescent="0.25">
      <c r="A48" s="1"/>
      <c r="D48">
        <v>34</v>
      </c>
      <c r="E48">
        <f t="shared" si="0"/>
        <v>3.0211603979476891</v>
      </c>
      <c r="F48" s="2">
        <f t="shared" si="1"/>
        <v>0.25105264200478761</v>
      </c>
      <c r="G48" s="2">
        <f t="shared" si="2"/>
        <v>0.25133086652021203</v>
      </c>
      <c r="H48" s="2">
        <f t="shared" si="3"/>
        <v>-0.28002928019601747</v>
      </c>
    </row>
    <row r="49" spans="1:8" x14ac:dyDescent="0.25">
      <c r="A49" s="1"/>
      <c r="D49">
        <v>35</v>
      </c>
      <c r="E49">
        <f t="shared" si="0"/>
        <v>3.1100180567108566</v>
      </c>
      <c r="F49" s="2">
        <f t="shared" si="1"/>
        <v>0.22567979123211582</v>
      </c>
      <c r="G49" s="2">
        <f t="shared" si="2"/>
        <v>0.2259770362790447</v>
      </c>
      <c r="H49" s="2">
        <f t="shared" si="3"/>
        <v>-0.29063239588399231</v>
      </c>
    </row>
    <row r="50" spans="1:8" x14ac:dyDescent="0.25">
      <c r="A50" s="1"/>
      <c r="D50">
        <v>36</v>
      </c>
      <c r="E50">
        <f t="shared" si="0"/>
        <v>3.1988757154740237</v>
      </c>
      <c r="F50" s="2">
        <f t="shared" si="1"/>
        <v>0.19941628542674036</v>
      </c>
      <c r="G50" s="2">
        <f t="shared" si="2"/>
        <v>0.19973196407771271</v>
      </c>
      <c r="H50" s="2">
        <f t="shared" si="3"/>
        <v>-0.30008927215551978</v>
      </c>
    </row>
    <row r="51" spans="1:8" x14ac:dyDescent="0.25">
      <c r="A51" s="1"/>
      <c r="D51">
        <v>37</v>
      </c>
      <c r="E51">
        <f t="shared" si="0"/>
        <v>3.2877333742371913</v>
      </c>
      <c r="F51" s="2">
        <f t="shared" si="1"/>
        <v>0.17236577464741998</v>
      </c>
      <c r="G51" s="2">
        <f t="shared" si="2"/>
        <v>0.17269915914874043</v>
      </c>
      <c r="H51" s="2">
        <f t="shared" si="3"/>
        <v>-0.30836261157062961</v>
      </c>
    </row>
    <row r="52" spans="1:8" x14ac:dyDescent="0.25">
      <c r="A52" s="1"/>
      <c r="D52">
        <v>38</v>
      </c>
      <c r="E52">
        <f t="shared" si="0"/>
        <v>3.3765910330003583</v>
      </c>
      <c r="F52" s="2">
        <f t="shared" si="1"/>
        <v>0.14463501490199859</v>
      </c>
      <c r="G52" s="2">
        <f t="shared" si="2"/>
        <v>0.14498523750254361</v>
      </c>
      <c r="H52" s="2">
        <f t="shared" si="3"/>
        <v>-0.31541978449863523</v>
      </c>
    </row>
    <row r="53" spans="1:8" x14ac:dyDescent="0.25">
      <c r="A53" s="1"/>
      <c r="D53">
        <v>39</v>
      </c>
      <c r="E53">
        <f t="shared" si="0"/>
        <v>3.4654486917635259</v>
      </c>
      <c r="F53" s="2">
        <f t="shared" si="1"/>
        <v>0.11633344683021174</v>
      </c>
      <c r="G53" s="2">
        <f t="shared" si="2"/>
        <v>0.11669950143929626</v>
      </c>
      <c r="H53" s="2">
        <f t="shared" si="3"/>
        <v>-0.32123295780774086</v>
      </c>
    </row>
    <row r="54" spans="1:8" x14ac:dyDescent="0.25">
      <c r="A54" s="1"/>
      <c r="D54">
        <v>40</v>
      </c>
      <c r="E54">
        <f t="shared" si="0"/>
        <v>3.554306350526693</v>
      </c>
      <c r="F54" s="2">
        <f t="shared" si="1"/>
        <v>8.7572763791482419E-2</v>
      </c>
      <c r="G54" s="2">
        <f t="shared" si="2"/>
        <v>8.7953508466207142E-2</v>
      </c>
      <c r="H54" s="2">
        <f t="shared" si="3"/>
        <v>-0.32577920463750043</v>
      </c>
    </row>
    <row r="55" spans="1:8" x14ac:dyDescent="0.25">
      <c r="A55" s="1"/>
      <c r="D55">
        <v>41</v>
      </c>
      <c r="E55">
        <f t="shared" si="0"/>
        <v>3.6431640092898605</v>
      </c>
      <c r="F55" s="2">
        <f t="shared" si="1"/>
        <v>5.8466471062258232E-2</v>
      </c>
      <c r="G55" s="2">
        <f t="shared" si="2"/>
        <v>5.8860631320374092E-2</v>
      </c>
      <c r="H55" s="2">
        <f t="shared" si="3"/>
        <v>-0.32904059482119141</v>
      </c>
    </row>
    <row r="56" spans="1:8" x14ac:dyDescent="0.25">
      <c r="A56" s="1"/>
      <c r="D56">
        <v>42</v>
      </c>
      <c r="E56">
        <f t="shared" si="0"/>
        <v>3.7320216680530276</v>
      </c>
      <c r="F56" s="2">
        <f t="shared" si="1"/>
        <v>2.9129437882541388E-2</v>
      </c>
      <c r="G56" s="2">
        <f t="shared" si="2"/>
        <v>2.9535610832463925E-2</v>
      </c>
      <c r="H56" s="2">
        <f t="shared" si="3"/>
        <v>-0.33100426560148222</v>
      </c>
    </row>
    <row r="57" spans="1:8" x14ac:dyDescent="0.25">
      <c r="A57" s="1"/>
      <c r="D57">
        <v>43</v>
      </c>
      <c r="E57">
        <f t="shared" si="0"/>
        <v>3.8208793268161951</v>
      </c>
      <c r="F57" s="2">
        <f t="shared" si="1"/>
        <v>-3.225558805237606E-4</v>
      </c>
      <c r="G57" s="2">
        <f t="shared" si="2"/>
        <v>9.4103394700670805E-5</v>
      </c>
      <c r="H57" s="2">
        <f t="shared" si="3"/>
        <v>-0.33166247236049412</v>
      </c>
    </row>
    <row r="58" spans="1:8" x14ac:dyDescent="0.25">
      <c r="A58" s="1"/>
      <c r="D58">
        <v>44</v>
      </c>
      <c r="E58">
        <f t="shared" si="0"/>
        <v>3.9097369855793622</v>
      </c>
      <c r="F58" s="2">
        <f t="shared" si="1"/>
        <v>-2.9773276662890247E-2</v>
      </c>
      <c r="G58" s="2">
        <f t="shared" si="2"/>
        <v>-2.9347775182074463E-2</v>
      </c>
      <c r="H58" s="2">
        <f t="shared" si="3"/>
        <v>-0.33101261916418107</v>
      </c>
    </row>
    <row r="59" spans="1:8" x14ac:dyDescent="0.25">
      <c r="A59" s="1"/>
      <c r="D59">
        <v>45</v>
      </c>
      <c r="E59">
        <f t="shared" si="0"/>
        <v>3.9985946443425298</v>
      </c>
      <c r="F59" s="2">
        <f t="shared" si="1"/>
        <v>-5.9106495924384564E-2</v>
      </c>
      <c r="G59" s="2">
        <f t="shared" si="2"/>
        <v>-5.8673907623266838E-2</v>
      </c>
      <c r="H59" s="2">
        <f t="shared" si="3"/>
        <v>-0.32905726900056187</v>
      </c>
    </row>
    <row r="60" spans="1:8" x14ac:dyDescent="0.25">
      <c r="A60" s="1"/>
      <c r="D60">
        <v>46</v>
      </c>
      <c r="E60">
        <f t="shared" si="0"/>
        <v>4.0874523031056968</v>
      </c>
      <c r="F60" s="2">
        <f t="shared" si="1"/>
        <v>-8.8206448849654534E-2</v>
      </c>
      <c r="G60" s="2">
        <f t="shared" si="2"/>
        <v>-8.7768633151165121E-2</v>
      </c>
      <c r="H60" s="2">
        <f t="shared" si="3"/>
        <v>-0.32580413367142547</v>
      </c>
    </row>
    <row r="61" spans="1:8" x14ac:dyDescent="0.25">
      <c r="A61" s="1"/>
      <c r="D61">
        <v>47</v>
      </c>
      <c r="E61">
        <f t="shared" si="0"/>
        <v>4.1763099618688644</v>
      </c>
      <c r="F61" s="2">
        <f t="shared" si="1"/>
        <v>-0.11695829121900841</v>
      </c>
      <c r="G61" s="2">
        <f t="shared" si="2"/>
        <v>-0.11651720364517745</v>
      </c>
      <c r="H61" s="2">
        <f t="shared" si="3"/>
        <v>-0.32126604337737608</v>
      </c>
    </row>
    <row r="62" spans="1:8" x14ac:dyDescent="0.25">
      <c r="A62" s="1"/>
      <c r="D62">
        <v>48</v>
      </c>
      <c r="E62">
        <f t="shared" si="0"/>
        <v>4.2651676206320319</v>
      </c>
      <c r="F62" s="2">
        <f t="shared" si="1"/>
        <v>-0.14524855264608169</v>
      </c>
      <c r="G62" s="2">
        <f t="shared" si="2"/>
        <v>-0.14480623620259431</v>
      </c>
      <c r="H62" s="2">
        <f t="shared" si="3"/>
        <v>-0.31546089611617351</v>
      </c>
    </row>
    <row r="63" spans="1:8" x14ac:dyDescent="0.25">
      <c r="A63" s="1"/>
      <c r="D63">
        <v>49</v>
      </c>
      <c r="E63">
        <f t="shared" si="0"/>
        <v>4.3540252793951995</v>
      </c>
      <c r="F63" s="2">
        <f t="shared" si="1"/>
        <v>-0.17296558439361234</v>
      </c>
      <c r="G63" s="2">
        <f t="shared" si="2"/>
        <v>-0.17252416031500128</v>
      </c>
      <c r="H63" s="2">
        <f t="shared" si="3"/>
        <v>-0.30841158709393823</v>
      </c>
    </row>
    <row r="64" spans="1:8" x14ac:dyDescent="0.25">
      <c r="A64" s="1"/>
      <c r="D64">
        <v>50</v>
      </c>
      <c r="E64">
        <f t="shared" si="0"/>
        <v>4.4428829381583661</v>
      </c>
      <c r="F64" s="2">
        <f t="shared" si="1"/>
        <v>-0.20000000000000015</v>
      </c>
      <c r="G64" s="2">
        <f t="shared" si="2"/>
        <v>-0.1995616578967008</v>
      </c>
      <c r="H64" s="2">
        <f t="shared" si="3"/>
        <v>-0.30014591842762089</v>
      </c>
    </row>
    <row r="65" spans="1:8" x14ac:dyDescent="0.25">
      <c r="A65" s="1"/>
      <c r="D65">
        <v>51</v>
      </c>
      <c r="E65">
        <f t="shared" si="0"/>
        <v>4.5317405969215336</v>
      </c>
      <c r="F65" s="2">
        <f t="shared" si="1"/>
        <v>-0.22624510697769679</v>
      </c>
      <c r="G65" s="2">
        <f t="shared" si="2"/>
        <v>-0.22581209442969294</v>
      </c>
      <c r="H65" s="2">
        <f t="shared" si="3"/>
        <v>-0.29069648949486421</v>
      </c>
    </row>
    <row r="66" spans="1:8" x14ac:dyDescent="0.25">
      <c r="A66" s="1"/>
      <c r="D66">
        <v>52</v>
      </c>
      <c r="E66">
        <f t="shared" si="0"/>
        <v>4.6205982556847012</v>
      </c>
      <c r="F66" s="2">
        <f t="shared" si="1"/>
        <v>-0.25159732787970995</v>
      </c>
      <c r="G66" s="2">
        <f t="shared" si="2"/>
        <v>-0.25117193952480155</v>
      </c>
      <c r="H66" s="2">
        <f t="shared" si="3"/>
        <v>-0.28010056836371233</v>
      </c>
    </row>
    <row r="67" spans="1:8" x14ac:dyDescent="0.25">
      <c r="A67" s="1"/>
      <c r="D67">
        <v>53</v>
      </c>
      <c r="E67">
        <f t="shared" si="0"/>
        <v>4.7094559144478687</v>
      </c>
      <c r="F67" s="2">
        <f t="shared" si="1"/>
        <v>-0.27595660907246738</v>
      </c>
      <c r="G67" s="2">
        <f t="shared" si="2"/>
        <v>-0.27554117524027383</v>
      </c>
      <c r="H67" s="2">
        <f t="shared" si="3"/>
        <v>-0.26839994480924234</v>
      </c>
    </row>
    <row r="68" spans="1:8" x14ac:dyDescent="0.25">
      <c r="A68" s="1"/>
      <c r="D68">
        <v>54</v>
      </c>
      <c r="E68">
        <f t="shared" si="0"/>
        <v>4.7983135732110354</v>
      </c>
      <c r="F68" s="2">
        <f t="shared" si="1"/>
        <v>-0.29922681560179798</v>
      </c>
      <c r="G68" s="2">
        <f t="shared" si="2"/>
        <v>-0.29882369054746544</v>
      </c>
      <c r="H68" s="2">
        <f t="shared" si="3"/>
        <v>-0.25564076549681253</v>
      </c>
    </row>
    <row r="69" spans="1:8" x14ac:dyDescent="0.25">
      <c r="A69" s="1"/>
      <c r="D69">
        <v>55</v>
      </c>
      <c r="E69">
        <f t="shared" si="0"/>
        <v>4.8871712319742029</v>
      </c>
      <c r="F69" s="2">
        <f t="shared" si="1"/>
        <v>-0.32131611059367715</v>
      </c>
      <c r="G69" s="2">
        <f t="shared" si="2"/>
        <v>-0.3209276603878588</v>
      </c>
      <c r="H69" s="2">
        <f t="shared" si="3"/>
        <v>-0.24187335198195678</v>
      </c>
    </row>
    <row r="70" spans="1:8" x14ac:dyDescent="0.25">
      <c r="A70" s="1"/>
      <c r="D70">
        <v>56</v>
      </c>
      <c r="E70">
        <f t="shared" si="0"/>
        <v>4.9760288907373704</v>
      </c>
      <c r="F70" s="2">
        <f t="shared" si="1"/>
        <v>-0.34213731769241057</v>
      </c>
      <c r="G70" s="2">
        <f t="shared" si="2"/>
        <v>-0.34176590782643279</v>
      </c>
      <c r="H70" s="2">
        <f t="shared" si="3"/>
        <v>-0.22715200224472396</v>
      </c>
    </row>
    <row r="71" spans="1:8" x14ac:dyDescent="0.25">
      <c r="A71" s="1"/>
      <c r="D71">
        <v>57</v>
      </c>
      <c r="E71">
        <f t="shared" si="0"/>
        <v>5.064886549500538</v>
      </c>
      <c r="F71" s="2">
        <f t="shared" si="1"/>
        <v>-0.36160826510588434</v>
      </c>
      <c r="G71" s="2">
        <f t="shared" si="2"/>
        <v>-0.3612562478730692</v>
      </c>
      <c r="H71" s="2">
        <f t="shared" si="3"/>
        <v>-0.21153477654120079</v>
      </c>
    </row>
    <row r="72" spans="1:8" x14ac:dyDescent="0.25">
      <c r="A72" s="1"/>
      <c r="D72">
        <v>58</v>
      </c>
      <c r="E72">
        <f t="shared" si="0"/>
        <v>5.1537442082637046</v>
      </c>
      <c r="F72" s="2">
        <f t="shared" si="1"/>
        <v>-0.37965210990008691</v>
      </c>
      <c r="G72" s="2">
        <f t="shared" si="2"/>
        <v>-0.37932181161598177</v>
      </c>
      <c r="H72" s="2">
        <f t="shared" si="3"/>
        <v>-0.19508326841680909</v>
      </c>
    </row>
    <row r="73" spans="1:8" x14ac:dyDescent="0.25">
      <c r="A73" s="1"/>
      <c r="D73">
        <v>59</v>
      </c>
      <c r="E73">
        <f t="shared" si="0"/>
        <v>5.2426018670268721</v>
      </c>
      <c r="F73" s="2">
        <f t="shared" si="1"/>
        <v>-0.39619764126306456</v>
      </c>
      <c r="G73" s="2">
        <f t="shared" si="2"/>
        <v>-0.39589134938880244</v>
      </c>
      <c r="H73" s="2">
        <f t="shared" si="3"/>
        <v>-0.17786236178448925</v>
      </c>
    </row>
    <row r="74" spans="1:8" x14ac:dyDescent="0.25">
      <c r="A74" s="1"/>
      <c r="D74">
        <v>60</v>
      </c>
      <c r="E74">
        <f t="shared" si="0"/>
        <v>5.3314595257900397</v>
      </c>
      <c r="F74" s="2">
        <f t="shared" si="1"/>
        <v>-0.41117956154146162</v>
      </c>
      <c r="G74" s="2">
        <f t="shared" si="2"/>
        <v>-0.41089951177564887</v>
      </c>
      <c r="H74" s="2">
        <f t="shared" si="3"/>
        <v>-0.15993997502584106</v>
      </c>
    </row>
    <row r="75" spans="1:8" x14ac:dyDescent="0.25">
      <c r="A75" s="1"/>
      <c r="D75">
        <v>61</v>
      </c>
      <c r="E75">
        <f t="shared" si="0"/>
        <v>5.4203171845532072</v>
      </c>
      <c r="F75" s="2">
        <f t="shared" si="1"/>
        <v>-0.42453874394052765</v>
      </c>
      <c r="G75" s="2">
        <f t="shared" si="2"/>
        <v>-0.4242871073459033</v>
      </c>
      <c r="H75" s="2">
        <f t="shared" si="3"/>
        <v>-0.1413867931244745</v>
      </c>
    </row>
    <row r="76" spans="1:8" x14ac:dyDescent="0.25">
      <c r="A76" s="1"/>
      <c r="D76">
        <v>62</v>
      </c>
      <c r="E76">
        <f t="shared" si="0"/>
        <v>5.5091748433163739</v>
      </c>
      <c r="F76" s="2">
        <f t="shared" si="1"/>
        <v>-0.43622246587056329</v>
      </c>
      <c r="G76" s="2">
        <f t="shared" si="2"/>
        <v>-0.4360013361022102</v>
      </c>
      <c r="H76" s="2">
        <f t="shared" si="3"/>
        <v>-0.12227598888802228</v>
      </c>
    </row>
    <row r="77" spans="1:8" x14ac:dyDescent="0.25">
      <c r="A77" s="1"/>
      <c r="D77">
        <v>63</v>
      </c>
      <c r="E77">
        <f t="shared" si="0"/>
        <v>5.5980325020795414</v>
      </c>
      <c r="F77" s="2">
        <f t="shared" si="1"/>
        <v>-0.44618461701889572</v>
      </c>
      <c r="G77" s="2">
        <f t="shared" si="2"/>
        <v>-0.44599599772098586</v>
      </c>
      <c r="H77" s="2">
        <f t="shared" si="3"/>
        <v>-0.10268293435830105</v>
      </c>
    </row>
    <row r="78" spans="1:8" x14ac:dyDescent="0.25">
      <c r="A78" s="1"/>
      <c r="D78">
        <v>64</v>
      </c>
      <c r="E78">
        <f t="shared" si="0"/>
        <v>5.6868901608427089</v>
      </c>
      <c r="F78" s="2">
        <f t="shared" si="1"/>
        <v>-0.45438588132621627</v>
      </c>
      <c r="G78" s="2">
        <f t="shared" si="2"/>
        <v>-0.4542316737641493</v>
      </c>
      <c r="H78" s="2">
        <f t="shared" si="3"/>
        <v>-8.2684903547804334E-2</v>
      </c>
    </row>
    <row r="79" spans="1:8" x14ac:dyDescent="0.25">
      <c r="A79" s="1"/>
      <c r="D79">
        <v>65</v>
      </c>
      <c r="E79">
        <f t="shared" ref="E79:E114" si="4">$B$12*D79</f>
        <v>5.7757478196058765</v>
      </c>
      <c r="F79" s="2">
        <f t="shared" ref="F79:F114" si="5">$B$10*COS($B$5*E79+$B$9)</f>
        <v>-0.46079389214910532</v>
      </c>
      <c r="G79" s="2">
        <f t="shared" si="2"/>
        <v>-0.46067588314344099</v>
      </c>
      <c r="H79" s="2">
        <f t="shared" si="3"/>
        <v>-6.2360767674919895E-2</v>
      </c>
    </row>
    <row r="80" spans="1:8" x14ac:dyDescent="0.25">
      <c r="A80" s="1"/>
      <c r="D80">
        <v>66</v>
      </c>
      <c r="E80">
        <f t="shared" si="4"/>
        <v>5.864605478369044</v>
      </c>
      <c r="F80" s="2">
        <f t="shared" si="5"/>
        <v>-0.46538335999638636</v>
      </c>
      <c r="G80" s="2">
        <f t="shared" ref="G80:G114" si="6">((1-$B$15*$B$14)*G79+2*$B$15*H79)/(1+$B$15*$B$14)</f>
        <v>-0.46530321022418641</v>
      </c>
      <c r="H80" s="2">
        <f t="shared" ref="H80:H114" si="7">H79-$B$14*(G79+G80)</f>
        <v>-4.1790684099847972E-2</v>
      </c>
    </row>
    <row r="81" spans="1:8" x14ac:dyDescent="0.25">
      <c r="A81" s="1"/>
      <c r="D81">
        <v>67</v>
      </c>
      <c r="E81">
        <f t="shared" si="4"/>
        <v>5.9534631371322106</v>
      </c>
      <c r="F81" s="2">
        <f t="shared" si="5"/>
        <v>-0.46813617233519478</v>
      </c>
      <c r="G81" s="2">
        <f t="shared" si="6"/>
        <v>-0.46809540506326885</v>
      </c>
      <c r="H81" s="2">
        <f t="shared" si="7"/>
        <v>-2.1055780188041568E-2</v>
      </c>
    </row>
    <row r="82" spans="1:8" x14ac:dyDescent="0.25">
      <c r="A82" s="1"/>
      <c r="D82">
        <v>68</v>
      </c>
      <c r="E82">
        <f t="shared" si="4"/>
        <v>6.0423207958953782</v>
      </c>
      <c r="F82" s="2">
        <f t="shared" si="5"/>
        <v>-0.46904146507286959</v>
      </c>
      <c r="G82" s="2">
        <f t="shared" si="6"/>
        <v>-0.4690414553859788</v>
      </c>
      <c r="H82" s="2">
        <f t="shared" si="7"/>
        <v>-2.3783334799526434E-4</v>
      </c>
    </row>
    <row r="83" spans="1:8" x14ac:dyDescent="0.25">
      <c r="A83" s="1"/>
      <c r="D83">
        <v>69</v>
      </c>
      <c r="E83">
        <f t="shared" si="4"/>
        <v>6.1311784546585457</v>
      </c>
      <c r="F83" s="2">
        <f t="shared" si="5"/>
        <v>-0.46809566543256415</v>
      </c>
      <c r="G83" s="2">
        <f t="shared" si="6"/>
        <v>-0.4681376300178664</v>
      </c>
      <c r="H83" s="2">
        <f t="shared" si="7"/>
        <v>2.0581051494702771E-2</v>
      </c>
    </row>
    <row r="84" spans="1:8" x14ac:dyDescent="0.25">
      <c r="A84" s="1"/>
      <c r="D84">
        <v>70</v>
      </c>
      <c r="E84">
        <f t="shared" si="4"/>
        <v>6.2200361134217133</v>
      </c>
      <c r="F84" s="2">
        <f t="shared" si="5"/>
        <v>-0.46530250605336387</v>
      </c>
      <c r="G84" s="2">
        <f t="shared" si="6"/>
        <v>-0.46538749360030401</v>
      </c>
      <c r="H84" s="2">
        <f t="shared" si="7"/>
        <v>4.1318765715029515E-2</v>
      </c>
    </row>
    <row r="85" spans="1:8" x14ac:dyDescent="0.25">
      <c r="A85" s="1"/>
      <c r="D85">
        <v>71</v>
      </c>
      <c r="E85">
        <f t="shared" si="4"/>
        <v>6.3088937721848799</v>
      </c>
      <c r="F85" s="2">
        <f t="shared" si="5"/>
        <v>-0.46067301025926544</v>
      </c>
      <c r="G85" s="2">
        <f t="shared" si="6"/>
        <v>-0.46080189253172155</v>
      </c>
      <c r="H85" s="2">
        <f t="shared" si="7"/>
        <v>6.189352082077626E-2</v>
      </c>
    </row>
    <row r="86" spans="1:8" x14ac:dyDescent="0.25">
      <c r="A86" s="1"/>
      <c r="D86">
        <v>72</v>
      </c>
      <c r="E86">
        <f t="shared" si="4"/>
        <v>6.3977514309480474</v>
      </c>
      <c r="F86" s="2">
        <f t="shared" si="5"/>
        <v>-0.45422544855515268</v>
      </c>
      <c r="G86" s="2">
        <f t="shared" si="6"/>
        <v>-0.45439891218996187</v>
      </c>
      <c r="H86" s="2">
        <f t="shared" si="7"/>
        <v>8.2224171022210135E-2</v>
      </c>
    </row>
    <row r="87" spans="1:8" x14ac:dyDescent="0.25">
      <c r="A87" s="1"/>
      <c r="D87">
        <v>73</v>
      </c>
      <c r="E87">
        <f t="shared" si="4"/>
        <v>6.486609089711215</v>
      </c>
      <c r="F87" s="2">
        <f t="shared" si="5"/>
        <v>-0.44598526652146081</v>
      </c>
      <c r="G87" s="2">
        <f t="shared" si="6"/>
        <v>-0.44620380560446837</v>
      </c>
      <c r="H87" s="2">
        <f t="shared" si="7"/>
        <v>0.10223053326694978</v>
      </c>
    </row>
    <row r="88" spans="1:8" x14ac:dyDescent="0.25">
      <c r="A88" s="1"/>
      <c r="D88">
        <v>74</v>
      </c>
      <c r="E88">
        <f t="shared" si="4"/>
        <v>6.5754667484743825</v>
      </c>
      <c r="F88" s="2">
        <f t="shared" si="5"/>
        <v>-0.43598498439209593</v>
      </c>
      <c r="G88" s="2">
        <f t="shared" si="6"/>
        <v>-0.43624889385961874</v>
      </c>
      <c r="H88" s="2">
        <f t="shared" si="7"/>
        <v>0.12183370347785372</v>
      </c>
    </row>
    <row r="89" spans="1:8" x14ac:dyDescent="0.25">
      <c r="A89" s="1"/>
      <c r="D89">
        <v>75</v>
      </c>
      <c r="E89">
        <f t="shared" si="4"/>
        <v>6.6643244072375492</v>
      </c>
      <c r="F89" s="2">
        <f t="shared" si="5"/>
        <v>-0.42426406871192857</v>
      </c>
      <c r="G89" s="2">
        <f t="shared" si="6"/>
        <v>-0.42457343862200908</v>
      </c>
      <c r="H89" s="2">
        <f t="shared" si="7"/>
        <v>0.14095636774669529</v>
      </c>
    </row>
    <row r="90" spans="1:8" x14ac:dyDescent="0.25">
      <c r="A90" s="1"/>
      <c r="D90">
        <v>76</v>
      </c>
      <c r="E90">
        <f t="shared" si="4"/>
        <v>6.7531820660007167</v>
      </c>
      <c r="F90" s="2">
        <f t="shared" si="5"/>
        <v>-0.41086877658037069</v>
      </c>
      <c r="G90" s="2">
        <f t="shared" si="6"/>
        <v>-0.41122348729443359</v>
      </c>
      <c r="H90" s="2">
        <f t="shared" si="7"/>
        <v>0.15952310725629215</v>
      </c>
    </row>
    <row r="91" spans="1:8" x14ac:dyDescent="0.25">
      <c r="A91" s="1"/>
      <c r="D91">
        <v>77</v>
      </c>
      <c r="E91">
        <f t="shared" si="4"/>
        <v>6.8420397247638842</v>
      </c>
      <c r="F91" s="2">
        <f t="shared" si="5"/>
        <v>-0.395851973095739</v>
      </c>
      <c r="G91" s="2">
        <f t="shared" si="6"/>
        <v>-0.39625169140726541</v>
      </c>
      <c r="H91" s="2">
        <f t="shared" si="7"/>
        <v>0.17746069572849293</v>
      </c>
    </row>
    <row r="92" spans="1:8" x14ac:dyDescent="0.25">
      <c r="A92" s="1"/>
      <c r="D92">
        <v>78</v>
      </c>
      <c r="E92">
        <f t="shared" si="4"/>
        <v>6.9308973835270518</v>
      </c>
      <c r="F92" s="2">
        <f t="shared" si="5"/>
        <v>-0.37927292272086266</v>
      </c>
      <c r="G92" s="2">
        <f t="shared" si="6"/>
        <v>-0.37971709896349359</v>
      </c>
      <c r="H92" s="2">
        <f t="shared" si="7"/>
        <v>0.1946983882249011</v>
      </c>
    </row>
    <row r="93" spans="1:8" x14ac:dyDescent="0.25">
      <c r="A93" s="1"/>
      <c r="D93">
        <v>79</v>
      </c>
      <c r="E93">
        <f t="shared" si="4"/>
        <v>7.0197550422902184</v>
      </c>
      <c r="F93" s="2">
        <f t="shared" si="5"/>
        <v>-0.36119705539332347</v>
      </c>
      <c r="G93" s="2">
        <f t="shared" si="6"/>
        <v>-0.36168492155639664</v>
      </c>
      <c r="H93" s="2">
        <f t="shared" si="7"/>
        <v>0.2111682001613209</v>
      </c>
    </row>
    <row r="94" spans="1:8" x14ac:dyDescent="0.25">
      <c r="A94" s="1"/>
      <c r="D94">
        <v>80</v>
      </c>
      <c r="E94">
        <f t="shared" si="4"/>
        <v>7.1086127010533859</v>
      </c>
      <c r="F94" s="2">
        <f t="shared" si="5"/>
        <v>-0.34169570830338469</v>
      </c>
      <c r="G94" s="2">
        <f t="shared" si="6"/>
        <v>-0.34222627717832887</v>
      </c>
      <c r="H94" s="2">
        <f t="shared" si="7"/>
        <v>0.22680517543550649</v>
      </c>
    </row>
    <row r="95" spans="1:8" x14ac:dyDescent="0.25">
      <c r="A95" s="1"/>
      <c r="D95">
        <v>81</v>
      </c>
      <c r="E95">
        <f t="shared" si="4"/>
        <v>7.1974703598165535</v>
      </c>
      <c r="F95" s="2">
        <f t="shared" si="5"/>
        <v>-0.32084584435869279</v>
      </c>
      <c r="G95" s="2">
        <f t="shared" si="6"/>
        <v>-0.32141790973496864</v>
      </c>
      <c r="H95" s="2">
        <f t="shared" si="7"/>
        <v>0.24154764261073186</v>
      </c>
    </row>
    <row r="96" spans="1:8" x14ac:dyDescent="0.25">
      <c r="A96" s="1"/>
      <c r="D96">
        <v>82</v>
      </c>
      <c r="E96">
        <f t="shared" si="4"/>
        <v>7.286328018579721</v>
      </c>
      <c r="F96" s="2">
        <f t="shared" si="5"/>
        <v>-0.29872974844684042</v>
      </c>
      <c r="G96" s="2">
        <f t="shared" si="6"/>
        <v>-0.29934188637124981</v>
      </c>
      <c r="H96" s="2">
        <f t="shared" si="7"/>
        <v>0.25533745814480679</v>
      </c>
    </row>
    <row r="97" spans="1:8" x14ac:dyDescent="0.25">
      <c r="A97" s="1"/>
      <c r="D97">
        <v>83</v>
      </c>
      <c r="E97">
        <f t="shared" si="4"/>
        <v>7.3751856773428885</v>
      </c>
      <c r="F97" s="2">
        <f t="shared" si="5"/>
        <v>-0.27543470269450865</v>
      </c>
      <c r="G97" s="2">
        <f t="shared" si="6"/>
        <v>-0.2760852738027082</v>
      </c>
      <c r="H97" s="2">
        <f t="shared" si="7"/>
        <v>0.26812023570525578</v>
      </c>
    </row>
    <row r="98" spans="1:8" x14ac:dyDescent="0.25">
      <c r="A98" s="1"/>
      <c r="D98">
        <v>84</v>
      </c>
      <c r="E98">
        <f t="shared" si="4"/>
        <v>7.4640433361060552</v>
      </c>
      <c r="F98" s="2">
        <f t="shared" si="5"/>
        <v>-0.25105264200478777</v>
      </c>
      <c r="G98" s="2">
        <f t="shared" si="6"/>
        <v>-0.25173979492877485</v>
      </c>
      <c r="H98" s="2">
        <f t="shared" si="7"/>
        <v>0.27984556066625266</v>
      </c>
    </row>
    <row r="99" spans="1:8" x14ac:dyDescent="0.25">
      <c r="A99" s="1"/>
      <c r="D99">
        <v>85</v>
      </c>
      <c r="E99">
        <f t="shared" si="4"/>
        <v>7.5529009948692227</v>
      </c>
      <c r="F99" s="2">
        <f t="shared" si="5"/>
        <v>-0.22567979123211551</v>
      </c>
      <c r="G99" s="2">
        <f t="shared" si="6"/>
        <v>-0.22640146708231701</v>
      </c>
      <c r="H99" s="2">
        <f t="shared" si="7"/>
        <v>0.2904671889413456</v>
      </c>
    </row>
    <row r="100" spans="1:8" x14ac:dyDescent="0.25">
      <c r="A100" s="1"/>
      <c r="D100">
        <v>86</v>
      </c>
      <c r="E100">
        <f t="shared" si="4"/>
        <v>7.6417586536323903</v>
      </c>
      <c r="F100" s="2">
        <f t="shared" si="5"/>
        <v>-0.19941628542674003</v>
      </c>
      <c r="G100" s="2">
        <f t="shared" si="6"/>
        <v>-0.20017022334215112</v>
      </c>
      <c r="H100" s="2">
        <f t="shared" si="7"/>
        <v>0.29994322936778683</v>
      </c>
    </row>
    <row r="101" spans="1:8" x14ac:dyDescent="0.25">
      <c r="A101" s="1"/>
      <c r="D101">
        <v>87</v>
      </c>
      <c r="E101">
        <f t="shared" si="4"/>
        <v>7.7306163123955578</v>
      </c>
      <c r="F101" s="2">
        <f t="shared" si="5"/>
        <v>-0.17236577464742003</v>
      </c>
      <c r="G101" s="2">
        <f t="shared" si="6"/>
        <v>-0.17314951840205267</v>
      </c>
      <c r="H101" s="2">
        <f t="shared" si="7"/>
        <v>0.3082363089231519</v>
      </c>
    </row>
    <row r="102" spans="1:8" x14ac:dyDescent="0.25">
      <c r="A102" s="1"/>
      <c r="D102">
        <v>88</v>
      </c>
      <c r="E102">
        <f t="shared" si="4"/>
        <v>7.8194739711587244</v>
      </c>
      <c r="F102" s="2">
        <f t="shared" si="5"/>
        <v>-0.14463501490199865</v>
      </c>
      <c r="G102" s="2">
        <f t="shared" si="6"/>
        <v>-0.1454459205506955</v>
      </c>
      <c r="H102" s="2">
        <f t="shared" si="7"/>
        <v>0.31531372012264308</v>
      </c>
    </row>
    <row r="103" spans="1:8" x14ac:dyDescent="0.25">
      <c r="A103" s="1"/>
      <c r="D103">
        <v>89</v>
      </c>
      <c r="E103">
        <f t="shared" si="4"/>
        <v>7.908331629921892</v>
      </c>
      <c r="F103" s="2">
        <f t="shared" si="5"/>
        <v>-0.116333446830212</v>
      </c>
      <c r="G103" s="2">
        <f t="shared" si="6"/>
        <v>-0.11716869137173083</v>
      </c>
      <c r="H103" s="2">
        <f t="shared" si="7"/>
        <v>0.32114755001574924</v>
      </c>
    </row>
    <row r="104" spans="1:8" x14ac:dyDescent="0.25">
      <c r="A104" s="1"/>
      <c r="D104">
        <v>90</v>
      </c>
      <c r="E104">
        <f t="shared" si="4"/>
        <v>7.9971892886850595</v>
      </c>
      <c r="F104" s="2">
        <f t="shared" si="5"/>
        <v>-8.7572763791482058E-2</v>
      </c>
      <c r="G104" s="2">
        <f t="shared" si="6"/>
        <v>-8.8429354821647627E-2</v>
      </c>
      <c r="H104" s="2">
        <f t="shared" si="7"/>
        <v>0.32571479027350553</v>
      </c>
    </row>
    <row r="105" spans="1:8" x14ac:dyDescent="0.25">
      <c r="A105" s="1"/>
      <c r="D105">
        <v>91</v>
      </c>
      <c r="E105">
        <f t="shared" si="4"/>
        <v>8.0860469474482262</v>
      </c>
      <c r="F105" s="2">
        <f t="shared" si="5"/>
        <v>-5.8466471062258087E-2</v>
      </c>
      <c r="G105" s="2">
        <f t="shared" si="6"/>
        <v>-5.9341257384949275E-2</v>
      </c>
      <c r="H105" s="2">
        <f t="shared" si="7"/>
        <v>0.32899742793217507</v>
      </c>
    </row>
    <row r="106" spans="1:8" x14ac:dyDescent="0.25">
      <c r="A106" s="1"/>
      <c r="D106">
        <v>92</v>
      </c>
      <c r="E106">
        <f t="shared" si="4"/>
        <v>8.1749046062113937</v>
      </c>
      <c r="F106" s="2">
        <f t="shared" si="5"/>
        <v>-2.9129437882541239E-2</v>
      </c>
      <c r="G106" s="2">
        <f t="shared" si="6"/>
        <v>-3.0019121041372384E-2</v>
      </c>
      <c r="H106" s="2">
        <f t="shared" si="7"/>
        <v>0.33098251643546345</v>
      </c>
    </row>
    <row r="107" spans="1:8" x14ac:dyDescent="0.25">
      <c r="A107" s="1"/>
      <c r="D107">
        <v>93</v>
      </c>
      <c r="E107">
        <f t="shared" si="4"/>
        <v>8.2637622649745612</v>
      </c>
      <c r="F107" s="2">
        <f t="shared" si="5"/>
        <v>3.2255588052370314E-4</v>
      </c>
      <c r="G107" s="2">
        <f t="shared" si="6"/>
        <v>-5.7859080822214928E-4</v>
      </c>
      <c r="H107" s="2">
        <f t="shared" si="7"/>
        <v>0.33166222669507972</v>
      </c>
    </row>
    <row r="108" spans="1:8" x14ac:dyDescent="0.25">
      <c r="A108" s="1"/>
      <c r="D108">
        <v>94</v>
      </c>
      <c r="E108">
        <f t="shared" si="4"/>
        <v>8.3526199237377288</v>
      </c>
      <c r="F108" s="2">
        <f t="shared" si="5"/>
        <v>2.977327666288998E-2</v>
      </c>
      <c r="G108" s="2">
        <f t="shared" si="6"/>
        <v>2.8864221357705614E-2</v>
      </c>
      <c r="H108" s="2">
        <f t="shared" si="7"/>
        <v>0.33103387796826295</v>
      </c>
    </row>
    <row r="109" spans="1:8" x14ac:dyDescent="0.25">
      <c r="A109" s="1"/>
      <c r="D109">
        <v>95</v>
      </c>
      <c r="E109">
        <f t="shared" si="4"/>
        <v>8.4414775825008963</v>
      </c>
      <c r="F109" s="2">
        <f t="shared" si="5"/>
        <v>5.9106495924384911E-2</v>
      </c>
      <c r="G109" s="2">
        <f t="shared" si="6"/>
        <v>5.8193194499788041E-2</v>
      </c>
      <c r="H109" s="2">
        <f t="shared" si="7"/>
        <v>0.32909994843049589</v>
      </c>
    </row>
    <row r="110" spans="1:8" x14ac:dyDescent="0.25">
      <c r="A110" s="1"/>
      <c r="D110">
        <v>96</v>
      </c>
      <c r="E110">
        <f t="shared" si="4"/>
        <v>8.5303352412640638</v>
      </c>
      <c r="F110" s="2">
        <f t="shared" si="5"/>
        <v>8.8206448849654881E-2</v>
      </c>
      <c r="G110" s="2">
        <f t="shared" si="6"/>
        <v>8.7292656636733676E-2</v>
      </c>
      <c r="H110" s="2">
        <f t="shared" si="7"/>
        <v>0.32586806540170637</v>
      </c>
    </row>
    <row r="111" spans="1:8" x14ac:dyDescent="0.25">
      <c r="A111" s="1"/>
      <c r="D111">
        <v>97</v>
      </c>
      <c r="E111">
        <f t="shared" si="4"/>
        <v>8.6191929000272314</v>
      </c>
      <c r="F111" s="2">
        <f t="shared" si="5"/>
        <v>0.11695829121900855</v>
      </c>
      <c r="G111" s="2">
        <f t="shared" si="6"/>
        <v>0.11604784096700503</v>
      </c>
      <c r="H111" s="2">
        <f t="shared" si="7"/>
        <v>0.32135097526450496</v>
      </c>
    </row>
    <row r="112" spans="1:8" x14ac:dyDescent="0.25">
      <c r="A112" s="1"/>
      <c r="D112">
        <v>98</v>
      </c>
      <c r="E112">
        <f t="shared" si="4"/>
        <v>8.7080505587903989</v>
      </c>
      <c r="F112" s="2">
        <f t="shared" si="5"/>
        <v>0.14524855264608222</v>
      </c>
      <c r="G112" s="2">
        <f t="shared" si="6"/>
        <v>0.14434533850325809</v>
      </c>
      <c r="H112" s="2">
        <f t="shared" si="7"/>
        <v>0.31556649319309876</v>
      </c>
    </row>
    <row r="113" spans="1:8" x14ac:dyDescent="0.25">
      <c r="A113" s="1"/>
      <c r="D113">
        <v>99</v>
      </c>
      <c r="E113">
        <f t="shared" si="4"/>
        <v>8.7969082175535647</v>
      </c>
      <c r="F113" s="2">
        <f t="shared" si="5"/>
        <v>0.1729655843936119</v>
      </c>
      <c r="G113" s="2">
        <f t="shared" si="6"/>
        <v>0.17207354535163163</v>
      </c>
      <c r="H113" s="2">
        <f t="shared" si="7"/>
        <v>0.30853743289114877</v>
      </c>
    </row>
    <row r="114" spans="1:8" x14ac:dyDescent="0.25">
      <c r="A114" s="1"/>
      <c r="D114">
        <v>100</v>
      </c>
      <c r="E114">
        <f t="shared" si="4"/>
        <v>8.8857658763167322</v>
      </c>
      <c r="F114" s="2">
        <f t="shared" si="5"/>
        <v>0.20000000000000048</v>
      </c>
      <c r="G114" s="2">
        <f t="shared" si="6"/>
        <v>0.19912310287183937</v>
      </c>
      <c r="H114" s="2">
        <f t="shared" si="7"/>
        <v>0.3002915166156806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tabSelected="1" workbookViewId="0">
      <selection activeCell="Q15" sqref="Q15"/>
    </sheetView>
  </sheetViews>
  <sheetFormatPr defaultRowHeight="15" x14ac:dyDescent="0.25"/>
  <cols>
    <col min="1" max="1" width="9.140625" style="8"/>
    <col min="2" max="2" width="10.7109375" style="8" customWidth="1"/>
    <col min="4" max="4" width="9.140625" style="1"/>
    <col min="5" max="5" width="12" bestFit="1" customWidth="1"/>
    <col min="7" max="7" width="12" bestFit="1" customWidth="1"/>
  </cols>
  <sheetData>
    <row r="1" spans="1:11" x14ac:dyDescent="0.25">
      <c r="A1" s="8" t="s">
        <v>27</v>
      </c>
      <c r="B1" s="9" t="s">
        <v>28</v>
      </c>
      <c r="D1" s="5" t="s">
        <v>29</v>
      </c>
      <c r="E1" s="13">
        <v>7.1999999999999998E-3</v>
      </c>
      <c r="F1" s="12" t="s">
        <v>30</v>
      </c>
    </row>
    <row r="2" spans="1:11" x14ac:dyDescent="0.25">
      <c r="A2" s="8">
        <v>0</v>
      </c>
      <c r="B2" s="9">
        <v>0.995</v>
      </c>
      <c r="D2" s="5" t="s">
        <v>31</v>
      </c>
      <c r="E2" s="14">
        <v>9.4E-7</v>
      </c>
      <c r="F2" s="12" t="s">
        <v>32</v>
      </c>
    </row>
    <row r="3" spans="1:11" x14ac:dyDescent="0.25">
      <c r="A3" s="8">
        <f>A2+0.00001</f>
        <v>1.0000000000000001E-5</v>
      </c>
      <c r="B3" s="9">
        <v>0.98399999999999999</v>
      </c>
      <c r="D3" s="5" t="s">
        <v>33</v>
      </c>
      <c r="E3" s="13">
        <v>0</v>
      </c>
      <c r="F3" s="12" t="s">
        <v>34</v>
      </c>
    </row>
    <row r="4" spans="1:11" x14ac:dyDescent="0.25">
      <c r="A4" s="8">
        <f t="shared" ref="A4:A67" si="0">A3+0.00001</f>
        <v>2.0000000000000002E-5</v>
      </c>
      <c r="B4" s="9">
        <v>0.96</v>
      </c>
      <c r="D4" s="1" t="s">
        <v>35</v>
      </c>
      <c r="E4">
        <f>2*PI()*SQRT(E1*E2)/100</f>
        <v>5.169041790760557E-6</v>
      </c>
    </row>
    <row r="5" spans="1:11" x14ac:dyDescent="0.25">
      <c r="A5" s="8">
        <f t="shared" si="0"/>
        <v>3.0000000000000004E-5</v>
      </c>
      <c r="B5" s="9">
        <v>0.91800000000000004</v>
      </c>
    </row>
    <row r="6" spans="1:11" x14ac:dyDescent="0.25">
      <c r="A6" s="8">
        <f t="shared" si="0"/>
        <v>4.0000000000000003E-5</v>
      </c>
      <c r="B6" s="9">
        <v>0.86499999999999999</v>
      </c>
      <c r="D6" s="1" t="s">
        <v>36</v>
      </c>
      <c r="E6">
        <f xml:space="preserve"> 2*E1*E2/E4 -E2*E3 - E4/2</f>
        <v>2.6160826417874648E-3</v>
      </c>
    </row>
    <row r="7" spans="1:11" x14ac:dyDescent="0.25">
      <c r="A7" s="8">
        <f t="shared" si="0"/>
        <v>5.0000000000000002E-5</v>
      </c>
      <c r="B7" s="9">
        <v>0.8</v>
      </c>
      <c r="D7" s="1" t="s">
        <v>37</v>
      </c>
      <c r="E7">
        <f>2*E1*E2/E4 +E2*E3 +E4/2</f>
        <v>2.6212516835782251E-3</v>
      </c>
    </row>
    <row r="8" spans="1:11" x14ac:dyDescent="0.25">
      <c r="A8" s="8">
        <f t="shared" si="0"/>
        <v>6.0000000000000002E-5</v>
      </c>
      <c r="B8" s="9">
        <v>0.72399999999999998</v>
      </c>
    </row>
    <row r="9" spans="1:11" x14ac:dyDescent="0.25">
      <c r="A9" s="8">
        <f t="shared" si="0"/>
        <v>7.0000000000000007E-5</v>
      </c>
      <c r="B9" s="10">
        <v>0.64</v>
      </c>
      <c r="D9" s="1" t="s">
        <v>38</v>
      </c>
      <c r="E9" s="12" t="s">
        <v>39</v>
      </c>
      <c r="F9" s="12" t="s">
        <v>40</v>
      </c>
      <c r="G9" s="12" t="s">
        <v>41</v>
      </c>
      <c r="H9" t="s">
        <v>42</v>
      </c>
      <c r="I9" t="s">
        <v>43</v>
      </c>
      <c r="J9" t="s">
        <v>44</v>
      </c>
      <c r="K9" t="s">
        <v>45</v>
      </c>
    </row>
    <row r="10" spans="1:11" x14ac:dyDescent="0.25">
      <c r="A10" s="8">
        <f t="shared" si="0"/>
        <v>8.0000000000000007E-5</v>
      </c>
      <c r="B10" s="10">
        <v>0.54800000000000004</v>
      </c>
      <c r="D10" s="1">
        <v>0</v>
      </c>
      <c r="E10" s="12">
        <f>D10*$E$4</f>
        <v>0</v>
      </c>
      <c r="F10" s="12">
        <v>0</v>
      </c>
      <c r="G10" s="12">
        <f>E2</f>
        <v>9.4E-7</v>
      </c>
      <c r="H10">
        <f>G10/$E$2</f>
        <v>1</v>
      </c>
      <c r="I10" s="7">
        <f>$E$2*H10^2/2</f>
        <v>4.7E-7</v>
      </c>
      <c r="J10">
        <f>$E$1*F10^2/2</f>
        <v>0</v>
      </c>
      <c r="K10" s="7">
        <f>I10+J10</f>
        <v>4.7E-7</v>
      </c>
    </row>
    <row r="11" spans="1:11" x14ac:dyDescent="0.25">
      <c r="A11" s="8">
        <f t="shared" si="0"/>
        <v>9.0000000000000006E-5</v>
      </c>
      <c r="B11" s="10">
        <v>0.45100000000000001</v>
      </c>
      <c r="D11" s="1">
        <v>1</v>
      </c>
      <c r="E11" s="12">
        <f t="shared" ref="E11:E74" si="1">D11*$E$4</f>
        <v>5.169041790760557E-6</v>
      </c>
      <c r="F11" s="12">
        <f>(2*G10+$E$6*F10)/$E$7</f>
        <v>7.1721460849331518E-4</v>
      </c>
      <c r="G11" s="12">
        <f>G10-(F11+F10)*$E$4/2</f>
        <v>9.3814634385787702E-7</v>
      </c>
      <c r="H11">
        <f t="shared" ref="H11:H74" si="2">G11/$E$2</f>
        <v>0.99802802538072022</v>
      </c>
      <c r="I11" s="7">
        <f t="shared" ref="I11:I74" si="3">$E$2*H11^2/2</f>
        <v>4.6814817153930959E-7</v>
      </c>
      <c r="J11">
        <f t="shared" ref="J11:J74" si="4">$E$1*F11^2/2</f>
        <v>1.8518284606903897E-9</v>
      </c>
      <c r="K11" s="7">
        <f t="shared" ref="K11:K74" si="5">I11+J11</f>
        <v>4.7E-7</v>
      </c>
    </row>
    <row r="12" spans="1:11" x14ac:dyDescent="0.25">
      <c r="A12" s="8">
        <f t="shared" si="0"/>
        <v>1E-4</v>
      </c>
      <c r="B12" s="10">
        <v>0.35</v>
      </c>
      <c r="D12" s="1">
        <v>2</v>
      </c>
      <c r="E12" s="12">
        <f t="shared" si="1"/>
        <v>1.0338083581521114E-5</v>
      </c>
      <c r="F12" s="12">
        <f t="shared" ref="F12:F75" si="6">(2*G11+$E$6*F11)/$E$7</f>
        <v>1.4316005589775796E-3</v>
      </c>
      <c r="G12" s="12">
        <f t="shared" ref="G12:G75" si="7">G11-(F12+F11)*$E$4/2</f>
        <v>9.3259268615723845E-7</v>
      </c>
      <c r="H12">
        <f t="shared" si="2"/>
        <v>0.99211987889067921</v>
      </c>
      <c r="I12" s="7">
        <f t="shared" si="3"/>
        <v>4.6262187142232629E-7</v>
      </c>
      <c r="J12">
        <f t="shared" si="4"/>
        <v>7.3781285776737058E-9</v>
      </c>
      <c r="K12" s="7">
        <f t="shared" si="5"/>
        <v>4.7E-7</v>
      </c>
    </row>
    <row r="13" spans="1:11" x14ac:dyDescent="0.25">
      <c r="A13" s="8">
        <f t="shared" si="0"/>
        <v>1.1E-4</v>
      </c>
      <c r="B13" s="10">
        <v>0.245</v>
      </c>
      <c r="D13" s="1">
        <v>3</v>
      </c>
      <c r="E13" s="12">
        <f t="shared" si="1"/>
        <v>1.5507125372281671E-5</v>
      </c>
      <c r="F13" s="12">
        <f t="shared" si="6"/>
        <v>2.1403403495273434E-3</v>
      </c>
      <c r="G13" s="12">
        <f t="shared" si="7"/>
        <v>9.2336093024214381E-7</v>
      </c>
      <c r="H13">
        <f t="shared" si="2"/>
        <v>0.98229886195972749</v>
      </c>
      <c r="I13" s="7">
        <f t="shared" si="3"/>
        <v>4.535081954774666E-7</v>
      </c>
      <c r="J13">
        <f t="shared" si="4"/>
        <v>1.6491804522533391E-8</v>
      </c>
      <c r="K13" s="7">
        <f t="shared" si="5"/>
        <v>4.7E-7</v>
      </c>
    </row>
    <row r="14" spans="1:11" x14ac:dyDescent="0.25">
      <c r="A14" s="8">
        <f t="shared" si="0"/>
        <v>1.2E-4</v>
      </c>
      <c r="B14" s="10">
        <v>0.14000000000000001</v>
      </c>
      <c r="D14" s="1">
        <v>4</v>
      </c>
      <c r="E14" s="12">
        <f t="shared" si="1"/>
        <v>2.0676167163042228E-5</v>
      </c>
      <c r="F14" s="12">
        <f t="shared" si="6"/>
        <v>2.8406387463853302E-3</v>
      </c>
      <c r="G14" s="12">
        <f t="shared" si="7"/>
        <v>9.1048748568930517E-7</v>
      </c>
      <c r="H14">
        <f t="shared" si="2"/>
        <v>0.96860370818011188</v>
      </c>
      <c r="I14" s="7">
        <f t="shared" si="3"/>
        <v>4.4095077744512376E-7</v>
      </c>
      <c r="J14">
        <f t="shared" si="4"/>
        <v>2.9049222554876231E-8</v>
      </c>
      <c r="K14" s="7">
        <f t="shared" si="5"/>
        <v>4.7E-7</v>
      </c>
    </row>
    <row r="15" spans="1:11" x14ac:dyDescent="0.25">
      <c r="A15" s="8">
        <f t="shared" si="0"/>
        <v>1.3000000000000002E-4</v>
      </c>
      <c r="B15" s="10">
        <v>3.5000000000000003E-2</v>
      </c>
      <c r="D15" s="1">
        <v>5</v>
      </c>
      <c r="E15" s="12">
        <f t="shared" si="1"/>
        <v>2.5845208953802785E-5</v>
      </c>
      <c r="F15" s="12">
        <f t="shared" si="6"/>
        <v>3.5297338082224882E-3</v>
      </c>
      <c r="G15" s="12">
        <f t="shared" si="7"/>
        <v>8.9402312471056425E-7</v>
      </c>
      <c r="H15">
        <f t="shared" si="2"/>
        <v>0.95108843054315351</v>
      </c>
      <c r="I15" s="7">
        <f t="shared" si="3"/>
        <v>4.2514752527512831E-7</v>
      </c>
      <c r="J15">
        <f t="shared" si="4"/>
        <v>4.4852474724871787E-8</v>
      </c>
      <c r="K15" s="7">
        <f t="shared" si="5"/>
        <v>4.7000000000000011E-7</v>
      </c>
    </row>
    <row r="16" spans="1:11" x14ac:dyDescent="0.25">
      <c r="A16" s="8">
        <f t="shared" si="0"/>
        <v>1.4000000000000001E-4</v>
      </c>
      <c r="B16" s="10">
        <v>-6.6000000000000003E-2</v>
      </c>
      <c r="D16" s="1">
        <v>6</v>
      </c>
      <c r="E16" s="12">
        <f t="shared" si="1"/>
        <v>3.1014250744563342E-5</v>
      </c>
      <c r="F16" s="12">
        <f t="shared" si="6"/>
        <v>4.2049077790943896E-3</v>
      </c>
      <c r="G16" s="12">
        <f t="shared" si="7"/>
        <v>8.7403278190986651E-7</v>
      </c>
      <c r="H16">
        <f t="shared" si="2"/>
        <v>0.92982210841475166</v>
      </c>
      <c r="I16" s="7">
        <f t="shared" si="3"/>
        <v>4.0634750204952144E-7</v>
      </c>
      <c r="J16">
        <f t="shared" si="4"/>
        <v>6.3652497950478642E-8</v>
      </c>
      <c r="K16" s="7">
        <f t="shared" si="5"/>
        <v>4.7000000000000005E-7</v>
      </c>
    </row>
    <row r="17" spans="1:11" x14ac:dyDescent="0.25">
      <c r="A17" s="8">
        <f t="shared" si="0"/>
        <v>1.5000000000000001E-4</v>
      </c>
      <c r="B17" s="10">
        <v>-0.16500000000000001</v>
      </c>
      <c r="D17" s="1">
        <v>7</v>
      </c>
      <c r="E17" s="12">
        <f t="shared" si="1"/>
        <v>3.6183292535323902E-5</v>
      </c>
      <c r="F17" s="12">
        <f t="shared" si="6"/>
        <v>4.8634978071327188E-3</v>
      </c>
      <c r="G17" s="12">
        <f t="shared" si="7"/>
        <v>8.5059529818447927E-7</v>
      </c>
      <c r="H17">
        <f t="shared" si="2"/>
        <v>0.90488861508987162</v>
      </c>
      <c r="I17" s="7">
        <f t="shared" si="3"/>
        <v>3.8484700068805495E-7</v>
      </c>
      <c r="J17">
        <f t="shared" si="4"/>
        <v>8.5152999311945153E-8</v>
      </c>
      <c r="K17" s="7">
        <f t="shared" si="5"/>
        <v>4.7000000000000011E-7</v>
      </c>
    </row>
    <row r="18" spans="1:11" x14ac:dyDescent="0.25">
      <c r="A18" s="8">
        <f t="shared" si="0"/>
        <v>1.6000000000000001E-4</v>
      </c>
      <c r="B18" s="10">
        <v>-0.26</v>
      </c>
      <c r="D18" s="1">
        <v>8</v>
      </c>
      <c r="E18" s="12">
        <f t="shared" si="1"/>
        <v>4.1352334326084456E-5</v>
      </c>
      <c r="F18" s="12">
        <f t="shared" si="6"/>
        <v>5.5029064466978707E-3</v>
      </c>
      <c r="G18" s="12">
        <f t="shared" si="7"/>
        <v>8.2380310978049513E-7</v>
      </c>
      <c r="H18">
        <f t="shared" si="2"/>
        <v>0.87638628700052679</v>
      </c>
      <c r="I18" s="7">
        <f t="shared" si="3"/>
        <v>3.6098487430000779E-7</v>
      </c>
      <c r="J18">
        <f t="shared" si="4"/>
        <v>1.0901512569999235E-7</v>
      </c>
      <c r="K18" s="7">
        <f t="shared" si="5"/>
        <v>4.7000000000000016E-7</v>
      </c>
    </row>
    <row r="19" spans="1:11" x14ac:dyDescent="0.25">
      <c r="A19" s="8">
        <f t="shared" si="0"/>
        <v>1.7000000000000001E-4</v>
      </c>
      <c r="B19" s="10">
        <v>-0.34699999999999998</v>
      </c>
      <c r="D19" s="1">
        <v>9</v>
      </c>
      <c r="E19" s="12">
        <f t="shared" si="1"/>
        <v>4.6521376116845009E-5</v>
      </c>
      <c r="F19" s="12">
        <f t="shared" si="6"/>
        <v>6.1206119025727047E-3</v>
      </c>
      <c r="G19" s="12">
        <f t="shared" si="7"/>
        <v>7.937618837289693E-7</v>
      </c>
      <c r="H19">
        <f t="shared" si="2"/>
        <v>0.84442753588188224</v>
      </c>
      <c r="I19" s="7">
        <f t="shared" si="3"/>
        <v>3.3513719577710737E-7</v>
      </c>
      <c r="J19">
        <f t="shared" si="4"/>
        <v>1.3486280422289279E-7</v>
      </c>
      <c r="K19" s="7">
        <f t="shared" si="5"/>
        <v>4.7000000000000016E-7</v>
      </c>
    </row>
    <row r="20" spans="1:11" x14ac:dyDescent="0.25">
      <c r="A20" s="8">
        <f t="shared" si="0"/>
        <v>1.8000000000000001E-4</v>
      </c>
      <c r="B20" s="10">
        <v>-0.42899999999999999</v>
      </c>
      <c r="D20" s="1">
        <v>10</v>
      </c>
      <c r="E20" s="12">
        <f t="shared" si="1"/>
        <v>5.169041790760557E-5</v>
      </c>
      <c r="F20" s="12">
        <f t="shared" si="6"/>
        <v>6.7141779757948702E-3</v>
      </c>
      <c r="G20" s="12">
        <f t="shared" si="7"/>
        <v>7.6059010110051301E-7</v>
      </c>
      <c r="H20">
        <f t="shared" si="2"/>
        <v>0.80913840542607762</v>
      </c>
      <c r="I20" s="7">
        <f t="shared" si="3"/>
        <v>3.077113307936641E-7</v>
      </c>
      <c r="J20">
        <f t="shared" si="4"/>
        <v>1.6228866920633606E-7</v>
      </c>
      <c r="K20" s="7">
        <f t="shared" si="5"/>
        <v>4.7000000000000016E-7</v>
      </c>
    </row>
    <row r="21" spans="1:11" x14ac:dyDescent="0.25">
      <c r="A21" s="8">
        <f t="shared" si="0"/>
        <v>1.9000000000000001E-4</v>
      </c>
      <c r="B21" s="10">
        <v>-0.5</v>
      </c>
      <c r="D21" s="1">
        <v>11</v>
      </c>
      <c r="E21" s="12">
        <f t="shared" si="1"/>
        <v>5.685945969836613E-5</v>
      </c>
      <c r="F21" s="12">
        <f t="shared" si="6"/>
        <v>7.2812636719018463E-3</v>
      </c>
      <c r="G21" s="12">
        <f t="shared" si="7"/>
        <v>7.2441858972196545E-7</v>
      </c>
      <c r="H21">
        <f t="shared" si="2"/>
        <v>0.7706580741723037</v>
      </c>
      <c r="I21" s="7">
        <f t="shared" si="3"/>
        <v>2.7913951762487303E-7</v>
      </c>
      <c r="J21">
        <f t="shared" si="4"/>
        <v>1.9086048237512721E-7</v>
      </c>
      <c r="K21" s="7">
        <f t="shared" si="5"/>
        <v>4.7000000000000026E-7</v>
      </c>
    </row>
    <row r="22" spans="1:11" x14ac:dyDescent="0.25">
      <c r="A22" s="8">
        <f t="shared" si="0"/>
        <v>2.0000000000000001E-4</v>
      </c>
      <c r="B22" s="10">
        <v>-0.56499999999999995</v>
      </c>
      <c r="D22" s="1">
        <v>12</v>
      </c>
      <c r="E22" s="12">
        <f t="shared" si="1"/>
        <v>6.2028501489126684E-5</v>
      </c>
      <c r="F22" s="12">
        <f t="shared" si="6"/>
        <v>7.8196324336942732E-3</v>
      </c>
      <c r="G22" s="12">
        <f t="shared" si="7"/>
        <v>6.8539000819808564E-7</v>
      </c>
      <c r="H22">
        <f t="shared" si="2"/>
        <v>0.72913830659370815</v>
      </c>
      <c r="I22" s="7">
        <f t="shared" si="3"/>
        <v>2.4987205496689995E-7</v>
      </c>
      <c r="J22">
        <f t="shared" si="4"/>
        <v>2.2012794503310031E-7</v>
      </c>
      <c r="K22" s="7">
        <f t="shared" si="5"/>
        <v>4.7000000000000026E-7</v>
      </c>
    </row>
    <row r="23" spans="1:11" x14ac:dyDescent="0.25">
      <c r="A23" s="8">
        <f t="shared" si="0"/>
        <v>2.1000000000000001E-4</v>
      </c>
      <c r="B23" s="10">
        <v>-0.61699999999999999</v>
      </c>
      <c r="D23" s="1">
        <v>13</v>
      </c>
      <c r="E23" s="12">
        <f t="shared" si="1"/>
        <v>6.7197543279887237E-5</v>
      </c>
      <c r="F23" s="12">
        <f t="shared" si="6"/>
        <v>8.3271609621040164E-3</v>
      </c>
      <c r="G23" s="12">
        <f t="shared" si="7"/>
        <v>6.4365828327325669E-7</v>
      </c>
      <c r="H23">
        <f t="shared" si="2"/>
        <v>0.6847428545460178</v>
      </c>
      <c r="I23" s="7">
        <f t="shared" si="3"/>
        <v>2.2037020512035958E-7</v>
      </c>
      <c r="J23">
        <f t="shared" si="4"/>
        <v>2.4962979487964074E-7</v>
      </c>
      <c r="K23" s="7">
        <f t="shared" si="5"/>
        <v>4.7000000000000032E-7</v>
      </c>
    </row>
    <row r="24" spans="1:11" x14ac:dyDescent="0.25">
      <c r="A24" s="8">
        <f t="shared" si="0"/>
        <v>2.2000000000000001E-4</v>
      </c>
      <c r="B24" s="10">
        <v>-0.65900000000000003</v>
      </c>
      <c r="D24" s="1">
        <v>14</v>
      </c>
      <c r="E24" s="12">
        <f t="shared" si="1"/>
        <v>7.2366585070647804E-5</v>
      </c>
      <c r="F24" s="12">
        <f t="shared" si="6"/>
        <v>8.8018475903779078E-3</v>
      </c>
      <c r="G24" s="12">
        <f t="shared" si="7"/>
        <v>5.9938800275221971E-7</v>
      </c>
      <c r="H24">
        <f t="shared" si="2"/>
        <v>0.63764681143853164</v>
      </c>
      <c r="I24" s="7">
        <f t="shared" si="3"/>
        <v>1.9109892438473136E-7</v>
      </c>
      <c r="J24">
        <f t="shared" si="4"/>
        <v>2.7890107561526898E-7</v>
      </c>
      <c r="K24" s="7">
        <f t="shared" si="5"/>
        <v>4.7000000000000037E-7</v>
      </c>
    </row>
    <row r="25" spans="1:11" x14ac:dyDescent="0.25">
      <c r="A25" s="8">
        <f t="shared" si="0"/>
        <v>2.3000000000000001E-4</v>
      </c>
      <c r="B25" s="10">
        <v>-0.69299999999999995</v>
      </c>
      <c r="D25" s="1">
        <v>15</v>
      </c>
      <c r="E25" s="12">
        <f t="shared" si="1"/>
        <v>7.7535626861408358E-5</v>
      </c>
      <c r="F25" s="12">
        <f t="shared" si="6"/>
        <v>9.2418201785498134E-3</v>
      </c>
      <c r="G25" s="12">
        <f t="shared" si="7"/>
        <v>5.5275376637412633E-7</v>
      </c>
      <c r="H25">
        <f t="shared" si="2"/>
        <v>0.5880359216746025</v>
      </c>
      <c r="I25" s="7">
        <f t="shared" si="3"/>
        <v>1.6251953523445865E-7</v>
      </c>
      <c r="J25">
        <f t="shared" si="4"/>
        <v>3.0748046476554185E-7</v>
      </c>
      <c r="K25" s="7">
        <f t="shared" si="5"/>
        <v>4.7000000000000048E-7</v>
      </c>
    </row>
    <row r="26" spans="1:11" x14ac:dyDescent="0.25">
      <c r="A26" s="8">
        <f t="shared" si="0"/>
        <v>2.4000000000000001E-4</v>
      </c>
      <c r="B26" s="10">
        <v>-0.71499999999999997</v>
      </c>
      <c r="D26" s="1">
        <v>16</v>
      </c>
      <c r="E26" s="12">
        <f t="shared" si="1"/>
        <v>8.2704668652168912E-5</v>
      </c>
      <c r="F26" s="12">
        <f t="shared" si="6"/>
        <v>9.645343497065622E-3</v>
      </c>
      <c r="G26" s="12">
        <f t="shared" si="7"/>
        <v>5.0393949720003083E-7</v>
      </c>
      <c r="H26">
        <f t="shared" si="2"/>
        <v>0.53610584808513917</v>
      </c>
      <c r="I26" s="7">
        <f t="shared" si="3"/>
        <v>1.3508245576501057E-7</v>
      </c>
      <c r="J26">
        <f t="shared" si="4"/>
        <v>3.3491754423498988E-7</v>
      </c>
      <c r="K26" s="7">
        <f t="shared" si="5"/>
        <v>4.7000000000000048E-7</v>
      </c>
    </row>
    <row r="27" spans="1:11" x14ac:dyDescent="0.25">
      <c r="A27" s="8">
        <f t="shared" si="0"/>
        <v>2.5000000000000001E-4</v>
      </c>
      <c r="B27" s="10">
        <v>-0.72599999999999998</v>
      </c>
      <c r="D27" s="1">
        <v>17</v>
      </c>
      <c r="E27" s="12">
        <f t="shared" si="1"/>
        <v>8.7873710442929465E-5</v>
      </c>
      <c r="F27" s="12">
        <f t="shared" si="6"/>
        <v>1.0010826070440536E-2</v>
      </c>
      <c r="G27" s="12">
        <f t="shared" si="7"/>
        <v>4.5313771622967321E-7</v>
      </c>
      <c r="H27">
        <f t="shared" si="2"/>
        <v>0.48206140024433319</v>
      </c>
      <c r="I27" s="7">
        <f t="shared" si="3"/>
        <v>1.0922010099459779E-7</v>
      </c>
      <c r="J27">
        <f t="shared" si="4"/>
        <v>3.6077989900540284E-7</v>
      </c>
      <c r="K27" s="7">
        <f t="shared" si="5"/>
        <v>4.7000000000000064E-7</v>
      </c>
    </row>
    <row r="28" spans="1:11" x14ac:dyDescent="0.25">
      <c r="A28" s="8">
        <f t="shared" si="0"/>
        <v>2.6000000000000003E-4</v>
      </c>
      <c r="B28" s="10">
        <v>-0.72799999999999998</v>
      </c>
      <c r="D28" s="1">
        <v>18</v>
      </c>
      <c r="E28" s="12">
        <f t="shared" si="1"/>
        <v>9.3042752233690019E-5</v>
      </c>
      <c r="F28" s="12">
        <f t="shared" si="6"/>
        <v>1.0336826453957582E-2</v>
      </c>
      <c r="G28" s="12">
        <f t="shared" si="7"/>
        <v>4.0054878310842901E-7</v>
      </c>
      <c r="H28">
        <f t="shared" si="2"/>
        <v>0.42611572671109471</v>
      </c>
      <c r="I28" s="7">
        <f t="shared" si="3"/>
        <v>8.534006789874644E-8</v>
      </c>
      <c r="J28">
        <f t="shared" si="4"/>
        <v>3.8465993210125418E-7</v>
      </c>
      <c r="K28" s="7">
        <f t="shared" si="5"/>
        <v>4.7000000000000064E-7</v>
      </c>
    </row>
    <row r="29" spans="1:11" x14ac:dyDescent="0.25">
      <c r="A29" s="8">
        <f t="shared" si="0"/>
        <v>2.7000000000000006E-4</v>
      </c>
      <c r="B29" s="10">
        <v>-0.71699999999999997</v>
      </c>
      <c r="D29" s="1">
        <v>19</v>
      </c>
      <c r="E29" s="12">
        <f t="shared" si="1"/>
        <v>9.8211794024450586E-5</v>
      </c>
      <c r="F29" s="12">
        <f t="shared" si="6"/>
        <v>1.0622058918652422E-2</v>
      </c>
      <c r="G29" s="12">
        <f t="shared" si="7"/>
        <v>3.4638010591903839E-7</v>
      </c>
      <c r="H29">
        <f t="shared" si="2"/>
        <v>0.36848947438195573</v>
      </c>
      <c r="I29" s="7">
        <f t="shared" si="3"/>
        <v>6.3818711583236296E-8</v>
      </c>
      <c r="J29">
        <f t="shared" si="4"/>
        <v>4.0618128841676442E-7</v>
      </c>
      <c r="K29" s="7">
        <f t="shared" si="5"/>
        <v>4.7000000000000069E-7</v>
      </c>
    </row>
    <row r="30" spans="1:11" x14ac:dyDescent="0.25">
      <c r="A30" s="8">
        <f t="shared" si="0"/>
        <v>2.8000000000000008E-4</v>
      </c>
      <c r="B30" s="10">
        <v>-0.69699999999999995</v>
      </c>
      <c r="D30" s="1">
        <v>20</v>
      </c>
      <c r="E30" s="12">
        <f t="shared" si="1"/>
        <v>1.0338083581521114E-4</v>
      </c>
      <c r="F30" s="12">
        <f t="shared" si="6"/>
        <v>1.0865398522163108E-2</v>
      </c>
      <c r="G30" s="12">
        <f t="shared" si="7"/>
        <v>2.908453231746562E-7</v>
      </c>
      <c r="H30">
        <f t="shared" si="2"/>
        <v>0.30940991827091086</v>
      </c>
      <c r="I30" s="7">
        <f t="shared" si="3"/>
        <v>4.4995213836473516E-8</v>
      </c>
      <c r="J30">
        <f t="shared" si="4"/>
        <v>4.2500478616352729E-7</v>
      </c>
      <c r="K30" s="7">
        <f t="shared" si="5"/>
        <v>4.7000000000000079E-7</v>
      </c>
    </row>
    <row r="31" spans="1:11" x14ac:dyDescent="0.25">
      <c r="A31" s="8">
        <f t="shared" si="0"/>
        <v>2.9000000000000011E-4</v>
      </c>
      <c r="B31" s="10">
        <v>-0.66600000000000004</v>
      </c>
      <c r="D31" s="1">
        <v>21</v>
      </c>
      <c r="E31" s="12">
        <f t="shared" si="1"/>
        <v>1.0854987760597169E-4</v>
      </c>
      <c r="F31" s="12">
        <f t="shared" si="6"/>
        <v>1.1065885545445664E-2</v>
      </c>
      <c r="G31" s="12">
        <f t="shared" si="7"/>
        <v>2.3416346123940074E-7</v>
      </c>
      <c r="H31">
        <f t="shared" si="2"/>
        <v>0.24911006514829867</v>
      </c>
      <c r="I31" s="7">
        <f t="shared" si="3"/>
        <v>2.9166237542349115E-8</v>
      </c>
      <c r="J31">
        <f t="shared" si="4"/>
        <v>4.4083376245765179E-7</v>
      </c>
      <c r="K31" s="7">
        <f t="shared" si="5"/>
        <v>4.700000000000009E-7</v>
      </c>
    </row>
    <row r="32" spans="1:11" x14ac:dyDescent="0.25">
      <c r="A32" s="8">
        <f t="shared" si="0"/>
        <v>3.0000000000000014E-4</v>
      </c>
      <c r="B32" s="10">
        <v>-0.628</v>
      </c>
      <c r="D32" s="1">
        <v>22</v>
      </c>
      <c r="E32" s="12">
        <f t="shared" si="1"/>
        <v>1.1371891939673226E-4</v>
      </c>
      <c r="F32" s="12">
        <f t="shared" si="6"/>
        <v>1.1222729277857273E-2</v>
      </c>
      <c r="G32" s="12">
        <f t="shared" si="7"/>
        <v>1.7655807049949168E-7</v>
      </c>
      <c r="H32">
        <f t="shared" si="2"/>
        <v>0.18782773457392732</v>
      </c>
      <c r="I32" s="7">
        <f t="shared" si="3"/>
        <v>1.6581251201331634E-8</v>
      </c>
      <c r="J32">
        <f t="shared" si="4"/>
        <v>4.5341874879866933E-7</v>
      </c>
      <c r="K32" s="7">
        <f t="shared" si="5"/>
        <v>4.7000000000000095E-7</v>
      </c>
    </row>
    <row r="33" spans="1:11" x14ac:dyDescent="0.25">
      <c r="A33" s="8">
        <f t="shared" si="0"/>
        <v>3.1000000000000016E-4</v>
      </c>
      <c r="B33" s="10">
        <v>-0.58299999999999996</v>
      </c>
      <c r="D33" s="1">
        <v>23</v>
      </c>
      <c r="E33" s="12">
        <f t="shared" si="1"/>
        <v>1.1888796118749281E-4</v>
      </c>
      <c r="F33" s="12">
        <f t="shared" si="6"/>
        <v>1.1335311135678918E-2</v>
      </c>
      <c r="G33" s="12">
        <f t="shared" si="7"/>
        <v>1.1825634369187461E-7</v>
      </c>
      <c r="H33">
        <f t="shared" si="2"/>
        <v>0.12580462094880279</v>
      </c>
      <c r="I33" s="7">
        <f t="shared" si="3"/>
        <v>7.4385972464738162E-9</v>
      </c>
      <c r="J33">
        <f t="shared" si="4"/>
        <v>4.6256140275352738E-7</v>
      </c>
      <c r="K33" s="7">
        <f t="shared" si="5"/>
        <v>4.7000000000000122E-7</v>
      </c>
    </row>
    <row r="34" spans="1:11" x14ac:dyDescent="0.25">
      <c r="A34" s="8">
        <f t="shared" si="0"/>
        <v>3.2000000000000019E-4</v>
      </c>
      <c r="B34" s="10">
        <v>-0.52900000000000003</v>
      </c>
      <c r="D34" s="1">
        <v>24</v>
      </c>
      <c r="E34" s="12">
        <f t="shared" si="1"/>
        <v>1.2405700297825337E-4</v>
      </c>
      <c r="F34" s="12">
        <f t="shared" si="6"/>
        <v>1.1403187101778168E-2</v>
      </c>
      <c r="G34" s="12">
        <f t="shared" si="7"/>
        <v>5.9488219867599142E-8</v>
      </c>
      <c r="H34">
        <f t="shared" si="2"/>
        <v>6.3285340284679942E-2</v>
      </c>
      <c r="I34" s="7">
        <f t="shared" si="3"/>
        <v>1.8823661186254352E-9</v>
      </c>
      <c r="J34">
        <f t="shared" si="4"/>
        <v>4.6811763388137582E-7</v>
      </c>
      <c r="K34" s="7">
        <f t="shared" si="5"/>
        <v>4.7000000000000127E-7</v>
      </c>
    </row>
    <row r="35" spans="1:11" x14ac:dyDescent="0.25">
      <c r="A35" s="8">
        <f t="shared" si="0"/>
        <v>3.3000000000000022E-4</v>
      </c>
      <c r="B35" s="10">
        <v>-0.46800000000000003</v>
      </c>
      <c r="D35" s="1">
        <v>25</v>
      </c>
      <c r="E35" s="12">
        <f t="shared" si="1"/>
        <v>1.2922604476901393E-4</v>
      </c>
      <c r="F35" s="12">
        <f t="shared" si="6"/>
        <v>1.1426089476790207E-2</v>
      </c>
      <c r="G35" s="12">
        <f t="shared" si="7"/>
        <v>4.8547752387358297E-10</v>
      </c>
      <c r="H35">
        <f t="shared" si="2"/>
        <v>5.1646545092934358E-4</v>
      </c>
      <c r="I35" s="7">
        <f t="shared" si="3"/>
        <v>1.253661841417156E-13</v>
      </c>
      <c r="J35">
        <f t="shared" si="4"/>
        <v>4.699998746338172E-7</v>
      </c>
      <c r="K35" s="7">
        <f t="shared" si="5"/>
        <v>4.7000000000000132E-7</v>
      </c>
    </row>
    <row r="36" spans="1:11" x14ac:dyDescent="0.25">
      <c r="A36" s="8">
        <f t="shared" si="0"/>
        <v>3.4000000000000024E-4</v>
      </c>
      <c r="B36" s="10">
        <v>-0.40300000000000002</v>
      </c>
      <c r="D36" s="1">
        <v>26</v>
      </c>
      <c r="E36" s="12">
        <f t="shared" si="1"/>
        <v>1.3439508655977447E-4</v>
      </c>
      <c r="F36" s="12">
        <f t="shared" si="6"/>
        <v>1.1403927934910546E-2</v>
      </c>
      <c r="G36" s="12">
        <f t="shared" si="7"/>
        <v>-5.8519179518562587E-8</v>
      </c>
      <c r="H36">
        <f t="shared" si="2"/>
        <v>-6.2254446296343177E-2</v>
      </c>
      <c r="I36" s="7">
        <f t="shared" si="3"/>
        <v>1.8215395593222101E-9</v>
      </c>
      <c r="J36">
        <f t="shared" si="4"/>
        <v>4.6817846044067919E-7</v>
      </c>
      <c r="K36" s="7">
        <f t="shared" si="5"/>
        <v>4.7000000000000138E-7</v>
      </c>
    </row>
    <row r="37" spans="1:11" x14ac:dyDescent="0.25">
      <c r="A37" s="8">
        <f t="shared" si="0"/>
        <v>3.5000000000000027E-4</v>
      </c>
      <c r="B37" s="10">
        <v>-0.33300000000000002</v>
      </c>
      <c r="D37" s="1">
        <v>27</v>
      </c>
      <c r="E37" s="12">
        <f t="shared" si="1"/>
        <v>1.3956412835053504E-4</v>
      </c>
      <c r="F37" s="12">
        <f t="shared" si="6"/>
        <v>1.1336789880135409E-2</v>
      </c>
      <c r="G37" s="12">
        <f t="shared" si="7"/>
        <v>-1.1729303988749541E-7</v>
      </c>
      <c r="H37">
        <f t="shared" si="2"/>
        <v>-0.1247798296675483</v>
      </c>
      <c r="I37" s="7">
        <f t="shared" si="3"/>
        <v>7.3179027691753132E-9</v>
      </c>
      <c r="J37">
        <f t="shared" si="4"/>
        <v>4.6268209723082621E-7</v>
      </c>
      <c r="K37" s="7">
        <f t="shared" si="5"/>
        <v>4.7000000000000154E-7</v>
      </c>
    </row>
    <row r="38" spans="1:11" x14ac:dyDescent="0.25">
      <c r="A38" s="8">
        <f t="shared" si="0"/>
        <v>3.6000000000000029E-4</v>
      </c>
      <c r="B38" s="10">
        <v>-0.26200000000000001</v>
      </c>
      <c r="D38" s="1">
        <v>28</v>
      </c>
      <c r="E38" s="12">
        <f t="shared" si="1"/>
        <v>1.4473317014129561E-4</v>
      </c>
      <c r="F38" s="12">
        <f t="shared" si="6"/>
        <v>1.1224940101544803E-2</v>
      </c>
      <c r="G38" s="12">
        <f t="shared" si="7"/>
        <v>-1.7560430246107561E-7</v>
      </c>
      <c r="H38">
        <f t="shared" si="2"/>
        <v>-0.18681308772454852</v>
      </c>
      <c r="I38" s="7">
        <f t="shared" si="3"/>
        <v>1.6402590980234536E-8</v>
      </c>
      <c r="J38">
        <f t="shared" si="4"/>
        <v>4.5359740901976716E-7</v>
      </c>
      <c r="K38" s="7">
        <f t="shared" si="5"/>
        <v>4.7000000000000169E-7</v>
      </c>
    </row>
    <row r="39" spans="1:11" x14ac:dyDescent="0.25">
      <c r="A39" s="8">
        <f t="shared" si="0"/>
        <v>3.7000000000000032E-4</v>
      </c>
      <c r="B39" s="10">
        <v>-0.189</v>
      </c>
      <c r="D39" s="1">
        <v>29</v>
      </c>
      <c r="E39" s="12">
        <f t="shared" si="1"/>
        <v>1.4990221193205615E-4</v>
      </c>
      <c r="F39" s="12">
        <f t="shared" si="6"/>
        <v>1.1068819728987832E-2</v>
      </c>
      <c r="G39" s="12">
        <f t="shared" si="7"/>
        <v>-2.332229905796767E-7</v>
      </c>
      <c r="H39">
        <f t="shared" si="2"/>
        <v>-0.24810956444646456</v>
      </c>
      <c r="I39" s="7">
        <f t="shared" si="3"/>
        <v>2.8932427305812747E-8</v>
      </c>
      <c r="J39">
        <f t="shared" si="4"/>
        <v>4.4106757269418903E-7</v>
      </c>
      <c r="K39" s="7">
        <f t="shared" si="5"/>
        <v>4.7000000000000175E-7</v>
      </c>
    </row>
    <row r="40" spans="1:11" x14ac:dyDescent="0.25">
      <c r="A40" s="8">
        <f t="shared" si="0"/>
        <v>3.8000000000000035E-4</v>
      </c>
      <c r="B40" s="10">
        <v>-0.113</v>
      </c>
      <c r="D40" s="1">
        <v>30</v>
      </c>
      <c r="E40" s="12">
        <f t="shared" si="1"/>
        <v>1.5507125372281672E-4</v>
      </c>
      <c r="F40" s="12">
        <f t="shared" si="6"/>
        <v>1.0869044493288968E-2</v>
      </c>
      <c r="G40" s="12">
        <f t="shared" si="7"/>
        <v>-2.8992185906216651E-7</v>
      </c>
      <c r="H40">
        <f t="shared" si="2"/>
        <v>-0.30842750964060267</v>
      </c>
      <c r="I40" s="7">
        <f t="shared" si="3"/>
        <v>4.4709938490458905E-8</v>
      </c>
      <c r="J40">
        <f t="shared" si="4"/>
        <v>4.2529006150954286E-7</v>
      </c>
      <c r="K40" s="7">
        <f t="shared" si="5"/>
        <v>4.7000000000000175E-7</v>
      </c>
    </row>
    <row r="41" spans="1:11" x14ac:dyDescent="0.25">
      <c r="A41" s="8">
        <f t="shared" si="0"/>
        <v>3.9000000000000037E-4</v>
      </c>
      <c r="B41" s="10">
        <v>-3.9E-2</v>
      </c>
      <c r="D41" s="1">
        <v>31</v>
      </c>
      <c r="E41" s="12">
        <f t="shared" si="1"/>
        <v>1.6024029551357726E-4</v>
      </c>
      <c r="F41" s="12">
        <f t="shared" si="6"/>
        <v>1.0626402297836929E-2</v>
      </c>
      <c r="G41" s="12">
        <f t="shared" si="7"/>
        <v>-3.4547729044936634E-7</v>
      </c>
      <c r="H41">
        <f t="shared" si="2"/>
        <v>-0.36752903239294293</v>
      </c>
      <c r="I41" s="7">
        <f t="shared" si="3"/>
        <v>6.3486467136295665E-8</v>
      </c>
      <c r="J41">
        <f t="shared" si="4"/>
        <v>4.0651353286370627E-7</v>
      </c>
      <c r="K41" s="7">
        <f t="shared" si="5"/>
        <v>4.7000000000000196E-7</v>
      </c>
    </row>
    <row r="42" spans="1:11" x14ac:dyDescent="0.25">
      <c r="A42" s="8">
        <f t="shared" si="0"/>
        <v>4.000000000000004E-4</v>
      </c>
      <c r="B42" s="10">
        <v>3.5000000000000003E-2</v>
      </c>
      <c r="D42" s="1">
        <v>32</v>
      </c>
      <c r="E42" s="12">
        <f t="shared" si="1"/>
        <v>1.6540933730433782E-4</v>
      </c>
      <c r="F42" s="12">
        <f t="shared" si="6"/>
        <v>1.0341850111133708E-2</v>
      </c>
      <c r="G42" s="12">
        <f t="shared" si="7"/>
        <v>-3.996701769399588E-7</v>
      </c>
      <c r="H42">
        <f t="shared" si="2"/>
        <v>-0.42518103929782852</v>
      </c>
      <c r="I42" s="7">
        <f t="shared" si="3"/>
        <v>8.4966090603839349E-8</v>
      </c>
      <c r="J42">
        <f t="shared" si="4"/>
        <v>3.8503390939616265E-7</v>
      </c>
      <c r="K42" s="7">
        <f t="shared" si="5"/>
        <v>4.7000000000000201E-7</v>
      </c>
    </row>
    <row r="43" spans="1:11" x14ac:dyDescent="0.25">
      <c r="A43" s="8">
        <f t="shared" si="0"/>
        <v>4.1000000000000042E-4</v>
      </c>
      <c r="B43" s="10">
        <v>0.105</v>
      </c>
      <c r="D43" s="1">
        <v>33</v>
      </c>
      <c r="E43" s="12">
        <f t="shared" si="1"/>
        <v>1.7057837909509839E-4</v>
      </c>
      <c r="F43" s="12">
        <f t="shared" si="6"/>
        <v>1.0016510192559386E-2</v>
      </c>
      <c r="G43" s="12">
        <f t="shared" si="7"/>
        <v>-4.5228678454053399E-7</v>
      </c>
      <c r="H43">
        <f t="shared" si="2"/>
        <v>-0.48115615376652554</v>
      </c>
      <c r="I43" s="7">
        <f t="shared" si="3"/>
        <v>1.0881028482447629E-7</v>
      </c>
      <c r="J43">
        <f t="shared" si="4"/>
        <v>3.6118971517552587E-7</v>
      </c>
      <c r="K43" s="7">
        <f t="shared" si="5"/>
        <v>4.7000000000000217E-7</v>
      </c>
    </row>
    <row r="44" spans="1:11" x14ac:dyDescent="0.25">
      <c r="A44" s="8">
        <f t="shared" si="0"/>
        <v>4.2000000000000045E-4</v>
      </c>
      <c r="B44" s="10">
        <v>0.16900000000000001</v>
      </c>
      <c r="D44" s="1">
        <v>34</v>
      </c>
      <c r="E44" s="12">
        <f t="shared" si="1"/>
        <v>1.7574742088585893E-4</v>
      </c>
      <c r="F44" s="12">
        <f t="shared" si="6"/>
        <v>9.6516656662380945E-3</v>
      </c>
      <c r="G44" s="12">
        <f t="shared" si="7"/>
        <v>-5.0311959602161007E-7</v>
      </c>
      <c r="H44">
        <f t="shared" si="2"/>
        <v>-0.53523361278894688</v>
      </c>
      <c r="I44" s="7">
        <f t="shared" si="3"/>
        <v>1.3464325952178091E-7</v>
      </c>
      <c r="J44">
        <f t="shared" si="4"/>
        <v>3.3535674047822129E-7</v>
      </c>
      <c r="K44" s="7">
        <f t="shared" si="5"/>
        <v>4.7000000000000217E-7</v>
      </c>
    </row>
    <row r="45" spans="1:11" x14ac:dyDescent="0.25">
      <c r="A45" s="8">
        <f t="shared" si="0"/>
        <v>4.3000000000000048E-4</v>
      </c>
      <c r="B45" s="10">
        <v>0.23300000000000001</v>
      </c>
      <c r="D45" s="1">
        <v>35</v>
      </c>
      <c r="E45" s="12">
        <f t="shared" si="1"/>
        <v>1.809164626766195E-4</v>
      </c>
      <c r="F45" s="12">
        <f t="shared" si="6"/>
        <v>9.2487554604616124E-3</v>
      </c>
      <c r="G45" s="12">
        <f t="shared" si="7"/>
        <v>-5.5196812935505236E-7</v>
      </c>
      <c r="H45">
        <f t="shared" si="2"/>
        <v>-0.58720013761175782</v>
      </c>
      <c r="I45" s="7">
        <f t="shared" si="3"/>
        <v>1.6205788075729565E-7</v>
      </c>
      <c r="J45">
        <f t="shared" si="4"/>
        <v>3.079421192427066E-7</v>
      </c>
      <c r="K45" s="7">
        <f t="shared" si="5"/>
        <v>4.7000000000000228E-7</v>
      </c>
    </row>
    <row r="46" spans="1:11" x14ac:dyDescent="0.25">
      <c r="A46" s="8">
        <f t="shared" si="0"/>
        <v>4.400000000000005E-4</v>
      </c>
      <c r="B46" s="10">
        <v>0.28999999999999998</v>
      </c>
      <c r="D46" s="1">
        <v>36</v>
      </c>
      <c r="E46" s="12">
        <f t="shared" si="1"/>
        <v>1.8608550446738004E-4</v>
      </c>
      <c r="F46" s="12">
        <f t="shared" si="6"/>
        <v>8.8093686326292213E-3</v>
      </c>
      <c r="G46" s="12">
        <f t="shared" si="7"/>
        <v>-5.9863972840501567E-7</v>
      </c>
      <c r="H46">
        <f t="shared" si="2"/>
        <v>-0.63685077489895281</v>
      </c>
      <c r="I46" s="7">
        <f t="shared" si="3"/>
        <v>1.9062208746001644E-7</v>
      </c>
      <c r="J46">
        <f t="shared" si="4"/>
        <v>2.7937791253998583E-7</v>
      </c>
      <c r="K46" s="7">
        <f t="shared" si="5"/>
        <v>4.7000000000000228E-7</v>
      </c>
    </row>
    <row r="47" spans="1:11" x14ac:dyDescent="0.25">
      <c r="A47" s="8">
        <f t="shared" si="0"/>
        <v>4.5000000000000053E-4</v>
      </c>
      <c r="B47" s="10">
        <v>0.34200000000000003</v>
      </c>
      <c r="D47" s="1">
        <v>37</v>
      </c>
      <c r="E47" s="12">
        <f t="shared" si="1"/>
        <v>1.912545462581406E-4</v>
      </c>
      <c r="F47" s="12">
        <f t="shared" si="6"/>
        <v>8.3352381020859821E-3</v>
      </c>
      <c r="G47" s="12">
        <f t="shared" si="7"/>
        <v>-6.4295032275396459E-7</v>
      </c>
      <c r="H47">
        <f t="shared" si="2"/>
        <v>-0.68398970505740919</v>
      </c>
      <c r="I47" s="7">
        <f t="shared" si="3"/>
        <v>2.1988570081352516E-7</v>
      </c>
      <c r="J47">
        <f t="shared" si="4"/>
        <v>2.5011429918647731E-7</v>
      </c>
      <c r="K47" s="7">
        <f t="shared" si="5"/>
        <v>4.7000000000000249E-7</v>
      </c>
    </row>
    <row r="48" spans="1:11" x14ac:dyDescent="0.25">
      <c r="A48" s="8">
        <f t="shared" si="0"/>
        <v>4.6000000000000056E-4</v>
      </c>
      <c r="B48" s="10">
        <v>0.38600000000000001</v>
      </c>
      <c r="D48" s="1">
        <v>38</v>
      </c>
      <c r="E48" s="12">
        <f t="shared" si="1"/>
        <v>1.9642358804890117E-4</v>
      </c>
      <c r="F48" s="12">
        <f t="shared" si="6"/>
        <v>7.8282338155768079E-3</v>
      </c>
      <c r="G48" s="12">
        <f t="shared" si="7"/>
        <v>-6.847251536670564E-7</v>
      </c>
      <c r="H48">
        <f t="shared" si="2"/>
        <v>-0.72843101453942172</v>
      </c>
      <c r="I48" s="7">
        <f t="shared" si="3"/>
        <v>2.4938751918317769E-7</v>
      </c>
      <c r="J48">
        <f t="shared" si="4"/>
        <v>2.2061248081682483E-7</v>
      </c>
      <c r="K48" s="7">
        <f t="shared" si="5"/>
        <v>4.7000000000000249E-7</v>
      </c>
    </row>
    <row r="49" spans="1:11" x14ac:dyDescent="0.25">
      <c r="A49" s="8">
        <f t="shared" si="0"/>
        <v>4.7000000000000058E-4</v>
      </c>
      <c r="B49" s="10">
        <v>0.42699999999999999</v>
      </c>
      <c r="D49" s="1">
        <v>39</v>
      </c>
      <c r="E49" s="12">
        <f t="shared" si="1"/>
        <v>2.0159262983966171E-4</v>
      </c>
      <c r="F49" s="12">
        <f t="shared" si="6"/>
        <v>7.2903553722714247E-3</v>
      </c>
      <c r="G49" s="12">
        <f t="shared" si="7"/>
        <v>-7.2379946333172057E-7</v>
      </c>
      <c r="H49">
        <f t="shared" si="2"/>
        <v>-0.76999942907629848</v>
      </c>
      <c r="I49" s="7">
        <f t="shared" si="3"/>
        <v>2.7866258676557802E-7</v>
      </c>
      <c r="J49">
        <f t="shared" si="4"/>
        <v>1.9133741323442455E-7</v>
      </c>
      <c r="K49" s="7">
        <f t="shared" si="5"/>
        <v>4.7000000000000259E-7</v>
      </c>
    </row>
    <row r="50" spans="1:11" x14ac:dyDescent="0.25">
      <c r="A50" s="8">
        <f t="shared" si="0"/>
        <v>4.8000000000000061E-4</v>
      </c>
      <c r="B50" s="10">
        <v>0.45600000000000002</v>
      </c>
      <c r="D50" s="1">
        <v>40</v>
      </c>
      <c r="E50" s="12">
        <f t="shared" si="1"/>
        <v>2.0676167163042228E-4</v>
      </c>
      <c r="F50" s="12">
        <f t="shared" si="6"/>
        <v>6.7237241374467427E-3</v>
      </c>
      <c r="G50" s="12">
        <f t="shared" si="7"/>
        <v>-7.6001914465410776E-7</v>
      </c>
      <c r="H50">
        <f t="shared" si="2"/>
        <v>-0.80853100495117847</v>
      </c>
      <c r="I50" s="7">
        <f t="shared" si="3"/>
        <v>3.0724952140466042E-7</v>
      </c>
      <c r="J50">
        <f t="shared" si="4"/>
        <v>1.627504785953422E-7</v>
      </c>
      <c r="K50" s="7">
        <f t="shared" si="5"/>
        <v>4.7000000000000259E-7</v>
      </c>
    </row>
    <row r="51" spans="1:11" x14ac:dyDescent="0.25">
      <c r="A51" s="8">
        <f t="shared" si="0"/>
        <v>4.9000000000000063E-4</v>
      </c>
      <c r="B51" s="10">
        <v>0.48099999999999998</v>
      </c>
      <c r="D51" s="1">
        <v>41</v>
      </c>
      <c r="E51" s="12">
        <f t="shared" si="1"/>
        <v>2.1193071342118285E-4</v>
      </c>
      <c r="F51" s="12">
        <f t="shared" si="6"/>
        <v>6.1305748759298935E-3</v>
      </c>
      <c r="G51" s="12">
        <f t="shared" si="7"/>
        <v>-7.9324134904964582E-7</v>
      </c>
      <c r="H51">
        <f t="shared" si="2"/>
        <v>-0.84387377558472965</v>
      </c>
      <c r="I51" s="7">
        <f t="shared" si="3"/>
        <v>3.3469778608622453E-7</v>
      </c>
      <c r="J51">
        <f t="shared" si="4"/>
        <v>1.353022139137782E-7</v>
      </c>
      <c r="K51" s="7">
        <f t="shared" si="5"/>
        <v>4.700000000000027E-7</v>
      </c>
    </row>
    <row r="52" spans="1:11" x14ac:dyDescent="0.25">
      <c r="A52" s="8">
        <f t="shared" si="0"/>
        <v>5.0000000000000066E-4</v>
      </c>
      <c r="B52" s="10">
        <v>0.496</v>
      </c>
      <c r="D52" s="1">
        <v>42</v>
      </c>
      <c r="E52" s="12">
        <f t="shared" si="1"/>
        <v>2.1709975521194339E-4</v>
      </c>
      <c r="F52" s="12">
        <f t="shared" si="6"/>
        <v>5.5132469382991886E-3</v>
      </c>
      <c r="G52" s="12">
        <f t="shared" si="7"/>
        <v>-8.2333504983060559E-7</v>
      </c>
      <c r="H52">
        <f t="shared" si="2"/>
        <v>-0.87588835088362293</v>
      </c>
      <c r="I52" s="7">
        <f t="shared" si="3"/>
        <v>3.605747895104073E-7</v>
      </c>
      <c r="J52">
        <f t="shared" si="4"/>
        <v>1.0942521048959536E-7</v>
      </c>
      <c r="K52" s="7">
        <f t="shared" si="5"/>
        <v>4.7000000000000265E-7</v>
      </c>
    </row>
    <row r="53" spans="1:11" x14ac:dyDescent="0.25">
      <c r="A53" s="8">
        <f t="shared" si="0"/>
        <v>5.1000000000000069E-4</v>
      </c>
      <c r="B53" s="10">
        <v>0.505</v>
      </c>
      <c r="D53" s="1">
        <v>43</v>
      </c>
      <c r="E53" s="12">
        <f t="shared" si="1"/>
        <v>2.2226879700270395E-4</v>
      </c>
      <c r="F53" s="12">
        <f t="shared" si="6"/>
        <v>4.8741750346041881E-3</v>
      </c>
      <c r="G53" s="12">
        <f t="shared" si="7"/>
        <v>-8.5018155896870663E-7</v>
      </c>
      <c r="H53">
        <f t="shared" si="2"/>
        <v>-0.90444846698798576</v>
      </c>
      <c r="I53" s="7">
        <f t="shared" si="3"/>
        <v>3.8447270383535121E-7</v>
      </c>
      <c r="J53">
        <f t="shared" si="4"/>
        <v>8.5527296164651463E-8</v>
      </c>
      <c r="K53" s="7">
        <f t="shared" si="5"/>
        <v>4.700000000000027E-7</v>
      </c>
    </row>
    <row r="54" spans="1:11" x14ac:dyDescent="0.25">
      <c r="A54" s="8">
        <f t="shared" si="0"/>
        <v>5.2000000000000071E-4</v>
      </c>
      <c r="B54" s="10">
        <v>0.505</v>
      </c>
      <c r="D54" s="1">
        <v>44</v>
      </c>
      <c r="E54" s="12">
        <f t="shared" si="1"/>
        <v>2.2743783879346452E-4</v>
      </c>
      <c r="F54" s="12">
        <f t="shared" si="6"/>
        <v>4.2158796319928553E-3</v>
      </c>
      <c r="G54" s="12">
        <f t="shared" si="7"/>
        <v>-8.7367499519467573E-7</v>
      </c>
      <c r="H54">
        <f t="shared" si="2"/>
        <v>-0.929441484249655</v>
      </c>
      <c r="I54" s="7">
        <f t="shared" si="3"/>
        <v>4.0601489214277479E-7</v>
      </c>
      <c r="J54">
        <f t="shared" si="4"/>
        <v>6.3985107857227973E-8</v>
      </c>
      <c r="K54" s="7">
        <f t="shared" si="5"/>
        <v>4.7000000000000275E-7</v>
      </c>
    </row>
    <row r="55" spans="1:11" x14ac:dyDescent="0.25">
      <c r="A55" s="8">
        <f t="shared" si="0"/>
        <v>5.3000000000000074E-4</v>
      </c>
      <c r="B55" s="10">
        <v>0.499</v>
      </c>
      <c r="D55" s="1">
        <v>45</v>
      </c>
      <c r="E55" s="12">
        <f t="shared" si="1"/>
        <v>2.3260688058422506E-4</v>
      </c>
      <c r="F55" s="12">
        <f t="shared" si="6"/>
        <v>3.5409570141170651E-3</v>
      </c>
      <c r="G55" s="12">
        <f t="shared" si="7"/>
        <v>-8.9372270158859831E-7</v>
      </c>
      <c r="H55">
        <f t="shared" si="2"/>
        <v>-0.95076883147723223</v>
      </c>
      <c r="I55" s="7">
        <f t="shared" si="3"/>
        <v>4.2486184432703336E-7</v>
      </c>
      <c r="J55">
        <f t="shared" si="4"/>
        <v>4.5138155672969427E-8</v>
      </c>
      <c r="K55" s="7">
        <f t="shared" si="5"/>
        <v>4.7000000000000281E-7</v>
      </c>
    </row>
    <row r="56" spans="1:11" x14ac:dyDescent="0.25">
      <c r="A56" s="8">
        <f t="shared" si="0"/>
        <v>5.4000000000000077E-4</v>
      </c>
      <c r="B56" s="10">
        <v>0.48799999999999999</v>
      </c>
      <c r="D56" s="1">
        <v>46</v>
      </c>
      <c r="E56" s="12">
        <f t="shared" si="1"/>
        <v>2.3777592237498563E-4</v>
      </c>
      <c r="F56" s="12">
        <f t="shared" si="6"/>
        <v>2.8520690415216763E-3</v>
      </c>
      <c r="G56" s="12">
        <f t="shared" si="7"/>
        <v>-9.1024561101410718E-7</v>
      </c>
      <c r="H56">
        <f t="shared" si="2"/>
        <v>-0.9683463946958587</v>
      </c>
      <c r="I56" s="7">
        <f t="shared" si="3"/>
        <v>4.4071652785661982E-7</v>
      </c>
      <c r="J56">
        <f t="shared" si="4"/>
        <v>2.9283472143382945E-8</v>
      </c>
      <c r="K56" s="7">
        <f t="shared" si="5"/>
        <v>4.7000000000000275E-7</v>
      </c>
    </row>
    <row r="57" spans="1:11" x14ac:dyDescent="0.25">
      <c r="A57" s="8">
        <f t="shared" si="0"/>
        <v>5.5000000000000079E-4</v>
      </c>
      <c r="B57" s="10">
        <v>0.46700000000000003</v>
      </c>
      <c r="D57" s="1">
        <v>47</v>
      </c>
      <c r="E57" s="12">
        <f t="shared" si="1"/>
        <v>2.4294496416574617E-4</v>
      </c>
      <c r="F57" s="12">
        <f t="shared" si="6"/>
        <v>2.1519326534016588E-3</v>
      </c>
      <c r="G57" s="12">
        <f t="shared" si="7"/>
        <v>-9.2317855795515484E-7</v>
      </c>
      <c r="H57">
        <f t="shared" si="2"/>
        <v>-0.98210484888846261</v>
      </c>
      <c r="I57" s="7">
        <f t="shared" si="3"/>
        <v>4.5332906907880811E-7</v>
      </c>
      <c r="J57">
        <f t="shared" si="4"/>
        <v>1.667093092119469E-8</v>
      </c>
      <c r="K57" s="7">
        <f t="shared" si="5"/>
        <v>4.7000000000000281E-7</v>
      </c>
    </row>
    <row r="58" spans="1:11" x14ac:dyDescent="0.25">
      <c r="A58" s="8">
        <f t="shared" si="0"/>
        <v>5.6000000000000082E-4</v>
      </c>
      <c r="B58" s="10">
        <v>0.442</v>
      </c>
      <c r="D58" s="1">
        <v>48</v>
      </c>
      <c r="E58" s="12">
        <f t="shared" si="1"/>
        <v>2.4811400595650673E-4</v>
      </c>
      <c r="F58" s="12">
        <f t="shared" si="6"/>
        <v>1.4433091521318265E-3</v>
      </c>
      <c r="G58" s="12">
        <f t="shared" si="7"/>
        <v>-9.3247053552550085E-7</v>
      </c>
      <c r="H58">
        <f t="shared" si="2"/>
        <v>-0.99198993141010727</v>
      </c>
      <c r="I58" s="7">
        <f t="shared" si="3"/>
        <v>4.6250069128894378E-7</v>
      </c>
      <c r="J58">
        <f t="shared" si="4"/>
        <v>7.4993087110589703E-9</v>
      </c>
      <c r="K58" s="7">
        <f t="shared" si="5"/>
        <v>4.7000000000000275E-7</v>
      </c>
    </row>
    <row r="59" spans="1:11" x14ac:dyDescent="0.25">
      <c r="A59" s="8">
        <f t="shared" si="0"/>
        <v>5.7000000000000084E-4</v>
      </c>
      <c r="B59" s="10">
        <v>0.40799999999999997</v>
      </c>
      <c r="D59" s="1">
        <v>49</v>
      </c>
      <c r="E59" s="12">
        <f t="shared" si="1"/>
        <v>2.5328304774726727E-4</v>
      </c>
      <c r="F59" s="12">
        <f t="shared" si="6"/>
        <v>7.2899331283043781E-4</v>
      </c>
      <c r="G59" s="12">
        <f t="shared" si="7"/>
        <v>-9.3808489663728188E-7</v>
      </c>
      <c r="H59">
        <f t="shared" si="2"/>
        <v>-0.99796265599710843</v>
      </c>
      <c r="I59" s="7">
        <f t="shared" si="3"/>
        <v>4.6808684749945743E-7</v>
      </c>
      <c r="J59">
        <f t="shared" si="4"/>
        <v>1.9131525005453876E-9</v>
      </c>
      <c r="K59" s="7">
        <f t="shared" si="5"/>
        <v>4.7000000000000281E-7</v>
      </c>
    </row>
    <row r="60" spans="1:11" x14ac:dyDescent="0.25">
      <c r="A60" s="8">
        <f t="shared" si="0"/>
        <v>5.8000000000000087E-4</v>
      </c>
      <c r="B60" s="10">
        <v>0.371</v>
      </c>
      <c r="D60" s="1">
        <v>50</v>
      </c>
      <c r="E60" s="12">
        <f t="shared" si="1"/>
        <v>2.5845208953802787E-4</v>
      </c>
      <c r="F60" s="12">
        <f t="shared" si="6"/>
        <v>1.1802360907996576E-5</v>
      </c>
      <c r="G60" s="12">
        <f t="shared" si="7"/>
        <v>-9.3999949853526614E-7</v>
      </c>
      <c r="H60">
        <f t="shared" si="2"/>
        <v>-0.99999946652687888</v>
      </c>
      <c r="I60" s="7">
        <f t="shared" si="3"/>
        <v>4.6999949853539987E-7</v>
      </c>
      <c r="J60">
        <f t="shared" si="4"/>
        <v>5.0146460280938071E-13</v>
      </c>
      <c r="K60" s="7">
        <f t="shared" si="5"/>
        <v>4.700000000000027E-7</v>
      </c>
    </row>
    <row r="61" spans="1:11" x14ac:dyDescent="0.25">
      <c r="A61" s="8">
        <f t="shared" si="0"/>
        <v>5.900000000000009E-4</v>
      </c>
      <c r="B61" s="10">
        <v>0.32800000000000001</v>
      </c>
      <c r="D61" s="1">
        <v>51</v>
      </c>
      <c r="E61" s="12">
        <f t="shared" si="1"/>
        <v>2.6362113132878841E-4</v>
      </c>
      <c r="F61" s="12">
        <f t="shared" si="6"/>
        <v>-7.0543513892676107E-4</v>
      </c>
      <c r="G61" s="12">
        <f t="shared" si="7"/>
        <v>-9.3820679012675598E-7</v>
      </c>
      <c r="H61">
        <f t="shared" si="2"/>
        <v>-0.99809232992208086</v>
      </c>
      <c r="I61" s="7">
        <f t="shared" si="3"/>
        <v>4.6820850055316529E-7</v>
      </c>
      <c r="J61">
        <f t="shared" si="4"/>
        <v>1.7914994468374272E-9</v>
      </c>
      <c r="K61" s="7">
        <f t="shared" si="5"/>
        <v>4.700000000000027E-7</v>
      </c>
    </row>
    <row r="62" spans="1:11" x14ac:dyDescent="0.25">
      <c r="A62" s="8">
        <f t="shared" si="0"/>
        <v>6.0000000000000092E-4</v>
      </c>
      <c r="B62" s="10">
        <v>0.28399999999999997</v>
      </c>
      <c r="D62" s="1">
        <v>52</v>
      </c>
      <c r="E62" s="12">
        <f t="shared" si="1"/>
        <v>2.6879017311954895E-4</v>
      </c>
      <c r="F62" s="12">
        <f t="shared" si="6"/>
        <v>-1.4198904383824955E-3</v>
      </c>
      <c r="G62" s="12">
        <f t="shared" si="7"/>
        <v>-9.327138417627141E-7</v>
      </c>
      <c r="H62">
        <f t="shared" si="2"/>
        <v>-0.99224876783267457</v>
      </c>
      <c r="I62" s="7">
        <f t="shared" si="3"/>
        <v>4.6274208011476661E-7</v>
      </c>
      <c r="J62">
        <f t="shared" si="4"/>
        <v>7.2579198852361277E-9</v>
      </c>
      <c r="K62" s="7">
        <f t="shared" si="5"/>
        <v>4.7000000000000275E-7</v>
      </c>
    </row>
    <row r="63" spans="1:11" x14ac:dyDescent="0.25">
      <c r="A63" s="8">
        <f t="shared" si="0"/>
        <v>6.1000000000000095E-4</v>
      </c>
      <c r="B63" s="10">
        <v>0.23599999999999999</v>
      </c>
      <c r="D63" s="1">
        <v>53</v>
      </c>
      <c r="E63" s="12">
        <f t="shared" si="1"/>
        <v>2.7395921491030954E-4</v>
      </c>
      <c r="F63" s="12">
        <f t="shared" si="6"/>
        <v>-2.1287457620249336E-3</v>
      </c>
      <c r="G63" s="12">
        <f t="shared" si="7"/>
        <v>-9.2354231735265826E-7</v>
      </c>
      <c r="H63">
        <f t="shared" si="2"/>
        <v>-0.98249182697091308</v>
      </c>
      <c r="I63" s="7">
        <f t="shared" si="3"/>
        <v>4.5368638933038198E-7</v>
      </c>
      <c r="J63">
        <f t="shared" si="4"/>
        <v>1.6313610669620816E-8</v>
      </c>
      <c r="K63" s="7">
        <f t="shared" si="5"/>
        <v>4.7000000000000281E-7</v>
      </c>
    </row>
    <row r="64" spans="1:11" x14ac:dyDescent="0.25">
      <c r="A64" s="8">
        <f t="shared" si="0"/>
        <v>6.2000000000000098E-4</v>
      </c>
      <c r="B64" s="10">
        <v>0.187</v>
      </c>
      <c r="D64" s="1">
        <v>54</v>
      </c>
      <c r="E64" s="12">
        <f t="shared" si="1"/>
        <v>2.7912825670107008E-4</v>
      </c>
      <c r="F64" s="12">
        <f t="shared" si="6"/>
        <v>-2.8292054204401467E-3</v>
      </c>
      <c r="G64" s="12">
        <f t="shared" si="7"/>
        <v>-9.1072838892330189E-7</v>
      </c>
      <c r="H64">
        <f t="shared" si="2"/>
        <v>-0.96885998821627861</v>
      </c>
      <c r="I64" s="7">
        <f t="shared" si="3"/>
        <v>4.4118414808023032E-7</v>
      </c>
      <c r="J64">
        <f t="shared" si="4"/>
        <v>2.8815851919772464E-8</v>
      </c>
      <c r="K64" s="7">
        <f t="shared" si="5"/>
        <v>4.7000000000000281E-7</v>
      </c>
    </row>
    <row r="65" spans="1:11" x14ac:dyDescent="0.25">
      <c r="A65" s="8">
        <f t="shared" si="0"/>
        <v>6.30000000000001E-4</v>
      </c>
      <c r="B65" s="10">
        <v>0.13500000000000001</v>
      </c>
      <c r="D65" s="1">
        <v>55</v>
      </c>
      <c r="E65" s="12">
        <f t="shared" si="1"/>
        <v>2.8429729849183062E-4</v>
      </c>
      <c r="F65" s="12">
        <f t="shared" si="6"/>
        <v>-3.5185068362916863E-3</v>
      </c>
      <c r="G65" s="12">
        <f t="shared" si="7"/>
        <v>-8.9432259395791693E-7</v>
      </c>
      <c r="H65">
        <f t="shared" si="2"/>
        <v>-0.95140701484884782</v>
      </c>
      <c r="I65" s="7">
        <f t="shared" si="3"/>
        <v>4.2543239471468995E-7</v>
      </c>
      <c r="J65">
        <f t="shared" si="4"/>
        <v>4.4567605285312793E-8</v>
      </c>
      <c r="K65" s="7">
        <f t="shared" si="5"/>
        <v>4.7000000000000275E-7</v>
      </c>
    </row>
    <row r="66" spans="1:11" x14ac:dyDescent="0.25">
      <c r="A66" s="8">
        <f t="shared" si="0"/>
        <v>6.4000000000000103E-4</v>
      </c>
      <c r="B66" s="10">
        <v>8.2000000000000003E-2</v>
      </c>
      <c r="D66" s="1">
        <v>56</v>
      </c>
      <c r="E66" s="12">
        <f t="shared" si="1"/>
        <v>2.8946634028259122E-4</v>
      </c>
      <c r="F66" s="12">
        <f t="shared" si="6"/>
        <v>-4.1939314397853667E-3</v>
      </c>
      <c r="G66" s="12">
        <f t="shared" si="7"/>
        <v>-8.7438963607906517E-7</v>
      </c>
      <c r="H66">
        <f t="shared" si="2"/>
        <v>-0.93020174050964377</v>
      </c>
      <c r="I66" s="7">
        <f t="shared" si="3"/>
        <v>4.0667938068217017E-7</v>
      </c>
      <c r="J66">
        <f t="shared" si="4"/>
        <v>6.3320619317832566E-8</v>
      </c>
      <c r="K66" s="7">
        <f t="shared" si="5"/>
        <v>4.7000000000000275E-7</v>
      </c>
    </row>
    <row r="67" spans="1:11" x14ac:dyDescent="0.25">
      <c r="A67" s="8">
        <f t="shared" si="0"/>
        <v>6.5000000000000105E-4</v>
      </c>
      <c r="B67" s="10">
        <v>3.1E-2</v>
      </c>
      <c r="D67" s="1">
        <v>57</v>
      </c>
      <c r="E67" s="12">
        <f t="shared" si="1"/>
        <v>2.9463538207335176E-4</v>
      </c>
      <c r="F67" s="12">
        <f t="shared" si="6"/>
        <v>-4.852815390570535E-3</v>
      </c>
      <c r="G67" s="12">
        <f t="shared" si="7"/>
        <v>-8.5100812986079505E-7</v>
      </c>
      <c r="H67">
        <f t="shared" si="2"/>
        <v>-0.90532779772425009</v>
      </c>
      <c r="I67" s="7">
        <f t="shared" si="3"/>
        <v>3.8522065802615316E-7</v>
      </c>
      <c r="J67">
        <f t="shared" si="4"/>
        <v>8.4779341973849715E-8</v>
      </c>
      <c r="K67" s="7">
        <f t="shared" si="5"/>
        <v>4.7000000000000286E-7</v>
      </c>
    </row>
    <row r="68" spans="1:11" x14ac:dyDescent="0.25">
      <c r="A68" s="8">
        <f t="shared" ref="A68:A131" si="8">A67+0.00001</f>
        <v>6.6000000000000108E-4</v>
      </c>
      <c r="B68" s="10">
        <v>-2.1000000000000001E-2</v>
      </c>
      <c r="D68" s="1">
        <v>58</v>
      </c>
      <c r="E68" s="12">
        <f t="shared" si="1"/>
        <v>2.998044238641123E-4</v>
      </c>
      <c r="F68" s="12">
        <f t="shared" si="6"/>
        <v>-5.4925600837911941E-3</v>
      </c>
      <c r="G68" s="12">
        <f t="shared" si="7"/>
        <v>-8.2427029077675251E-7</v>
      </c>
      <c r="H68">
        <f t="shared" si="2"/>
        <v>-0.87688328806037497</v>
      </c>
      <c r="I68" s="7">
        <f t="shared" si="3"/>
        <v>3.6139442141340002E-7</v>
      </c>
      <c r="J68">
        <f t="shared" si="4"/>
        <v>1.0860557858660279E-7</v>
      </c>
      <c r="K68" s="7">
        <f t="shared" si="5"/>
        <v>4.7000000000000281E-7</v>
      </c>
    </row>
    <row r="69" spans="1:11" x14ac:dyDescent="0.25">
      <c r="A69" s="8">
        <f t="shared" si="8"/>
        <v>6.7000000000000111E-4</v>
      </c>
      <c r="B69" s="10">
        <v>-6.8000000000000005E-2</v>
      </c>
      <c r="D69" s="1">
        <v>59</v>
      </c>
      <c r="E69" s="12">
        <f t="shared" si="1"/>
        <v>3.0497346565487284E-4</v>
      </c>
      <c r="F69" s="12">
        <f t="shared" si="6"/>
        <v>-6.110642398851643E-3</v>
      </c>
      <c r="G69" s="12">
        <f t="shared" si="7"/>
        <v>-7.9428157150703373E-7</v>
      </c>
      <c r="H69">
        <f t="shared" si="2"/>
        <v>-0.8449803952202487</v>
      </c>
      <c r="I69" s="7">
        <f t="shared" si="3"/>
        <v>3.3557617810408679E-7</v>
      </c>
      <c r="J69">
        <f t="shared" si="4"/>
        <v>1.3442382189591609E-7</v>
      </c>
      <c r="K69" s="7">
        <f t="shared" si="5"/>
        <v>4.7000000000000291E-7</v>
      </c>
    </row>
    <row r="70" spans="1:11" x14ac:dyDescent="0.25">
      <c r="A70" s="8">
        <f t="shared" si="8"/>
        <v>6.8000000000000113E-4</v>
      </c>
      <c r="B70" s="10">
        <v>-0.11700000000000001</v>
      </c>
      <c r="D70" s="1">
        <v>60</v>
      </c>
      <c r="E70" s="12">
        <f t="shared" si="1"/>
        <v>3.1014250744563343E-4</v>
      </c>
      <c r="F70" s="12">
        <f t="shared" si="6"/>
        <v>-6.7046246504760309E-3</v>
      </c>
      <c r="G70" s="12">
        <f t="shared" si="7"/>
        <v>-7.6116024603816795E-7</v>
      </c>
      <c r="H70">
        <f t="shared" si="2"/>
        <v>-0.8097449425937957</v>
      </c>
      <c r="I70" s="7">
        <f t="shared" si="3"/>
        <v>3.0817282986642792E-7</v>
      </c>
      <c r="J70">
        <f t="shared" si="4"/>
        <v>1.6182717013357502E-7</v>
      </c>
      <c r="K70" s="7">
        <f t="shared" si="5"/>
        <v>4.7000000000000291E-7</v>
      </c>
    </row>
    <row r="71" spans="1:11" x14ac:dyDescent="0.25">
      <c r="A71" s="8">
        <f t="shared" si="8"/>
        <v>6.9000000000000116E-4</v>
      </c>
      <c r="B71" s="10">
        <v>-0.161</v>
      </c>
      <c r="D71" s="1">
        <v>61</v>
      </c>
      <c r="E71" s="12">
        <f t="shared" si="1"/>
        <v>3.1531154923639397E-4</v>
      </c>
      <c r="F71" s="12">
        <f t="shared" si="6"/>
        <v>-7.2721642028153463E-3</v>
      </c>
      <c r="G71" s="12">
        <f t="shared" si="7"/>
        <v>-7.2503694319651822E-7</v>
      </c>
      <c r="H71">
        <f t="shared" si="2"/>
        <v>-0.77131589701757253</v>
      </c>
      <c r="I71" s="7">
        <f t="shared" si="3"/>
        <v>2.7961626010625059E-7</v>
      </c>
      <c r="J71">
        <f t="shared" si="4"/>
        <v>1.9038373989375227E-7</v>
      </c>
      <c r="K71" s="7">
        <f t="shared" si="5"/>
        <v>4.7000000000000286E-7</v>
      </c>
    </row>
    <row r="72" spans="1:11" x14ac:dyDescent="0.25">
      <c r="A72" s="8">
        <f t="shared" si="8"/>
        <v>7.0000000000000119E-4</v>
      </c>
      <c r="B72" s="10">
        <v>-0.20200000000000001</v>
      </c>
      <c r="D72" s="1">
        <v>62</v>
      </c>
      <c r="E72" s="12">
        <f t="shared" si="1"/>
        <v>3.2048059102715451E-4</v>
      </c>
      <c r="F72" s="12">
        <f t="shared" si="6"/>
        <v>-7.8110227086842891E-3</v>
      </c>
      <c r="G72" s="12">
        <f t="shared" si="7"/>
        <v>-6.8605413145482105E-7</v>
      </c>
      <c r="H72">
        <f t="shared" si="2"/>
        <v>-0.72984482069661816</v>
      </c>
      <c r="I72" s="7">
        <f t="shared" si="3"/>
        <v>2.50356527279909E-7</v>
      </c>
      <c r="J72">
        <f t="shared" si="4"/>
        <v>2.1964347272009394E-7</v>
      </c>
      <c r="K72" s="7">
        <f t="shared" si="5"/>
        <v>4.7000000000000291E-7</v>
      </c>
    </row>
    <row r="73" spans="1:11" x14ac:dyDescent="0.25">
      <c r="A73" s="8">
        <f t="shared" si="8"/>
        <v>7.1000000000000121E-4</v>
      </c>
      <c r="B73" s="10">
        <v>-0.23799999999999999</v>
      </c>
      <c r="D73" s="1">
        <v>63</v>
      </c>
      <c r="E73" s="12">
        <f t="shared" si="1"/>
        <v>3.2564963281791511E-4</v>
      </c>
      <c r="F73" s="12">
        <f t="shared" si="6"/>
        <v>-8.3190749374889468E-3</v>
      </c>
      <c r="G73" s="12">
        <f t="shared" si="7"/>
        <v>-6.4436555704376209E-7</v>
      </c>
      <c r="H73">
        <f t="shared" si="2"/>
        <v>-0.68549527345081074</v>
      </c>
      <c r="I73" s="7">
        <f t="shared" si="3"/>
        <v>2.2085477186399882E-7</v>
      </c>
      <c r="J73">
        <f t="shared" si="4"/>
        <v>2.4914522813600419E-7</v>
      </c>
      <c r="K73" s="7">
        <f t="shared" si="5"/>
        <v>4.7000000000000302E-7</v>
      </c>
    </row>
    <row r="74" spans="1:11" x14ac:dyDescent="0.25">
      <c r="A74" s="8">
        <f t="shared" si="8"/>
        <v>7.2000000000000124E-4</v>
      </c>
      <c r="B74" s="10">
        <v>-0.26900000000000002</v>
      </c>
      <c r="D74" s="1">
        <v>64</v>
      </c>
      <c r="E74" s="12">
        <f t="shared" si="1"/>
        <v>3.3081867460867565E-4</v>
      </c>
      <c r="F74" s="12">
        <f t="shared" si="6"/>
        <v>-8.7943171570283741E-3</v>
      </c>
      <c r="G74" s="12">
        <f t="shared" si="7"/>
        <v>-6.0013563758464636E-7</v>
      </c>
      <c r="H74">
        <f t="shared" si="2"/>
        <v>-0.6384421676432408</v>
      </c>
      <c r="I74" s="7">
        <f t="shared" si="3"/>
        <v>1.9157594866975E-7</v>
      </c>
      <c r="J74">
        <f t="shared" si="4"/>
        <v>2.7842405133025302E-7</v>
      </c>
      <c r="K74" s="7">
        <f t="shared" si="5"/>
        <v>4.7000000000000302E-7</v>
      </c>
    </row>
    <row r="75" spans="1:11" x14ac:dyDescent="0.25">
      <c r="A75" s="8">
        <f t="shared" si="8"/>
        <v>7.3000000000000126E-4</v>
      </c>
      <c r="B75" s="10">
        <v>-0.29799999999999999</v>
      </c>
      <c r="D75" s="1">
        <v>65</v>
      </c>
      <c r="E75" s="12">
        <f t="shared" ref="E75:E138" si="9">D75*$E$4</f>
        <v>3.3598771639943619E-4</v>
      </c>
      <c r="F75" s="12">
        <f t="shared" si="6"/>
        <v>-9.2348750361126893E-3</v>
      </c>
      <c r="G75" s="12">
        <f t="shared" si="7"/>
        <v>-5.5353881363464627E-7</v>
      </c>
      <c r="H75">
        <f t="shared" ref="H75:H138" si="10">G75/$E$2</f>
        <v>-0.58887107833473007</v>
      </c>
      <c r="I75" s="7">
        <f t="shared" ref="I75:I138" si="11">$E$2*H75^2/2</f>
        <v>1.6298149904258067E-7</v>
      </c>
      <c r="J75">
        <f t="shared" ref="J75:J138" si="12">$E$1*F75^2/2</f>
        <v>3.0701850095742243E-7</v>
      </c>
      <c r="K75" s="7">
        <f t="shared" ref="K75:K138" si="13">I75+J75</f>
        <v>4.7000000000000312E-7</v>
      </c>
    </row>
    <row r="76" spans="1:11" x14ac:dyDescent="0.25">
      <c r="A76" s="8">
        <f t="shared" si="8"/>
        <v>7.4000000000000129E-4</v>
      </c>
      <c r="B76" s="10">
        <v>-0.32</v>
      </c>
      <c r="D76" s="1">
        <v>66</v>
      </c>
      <c r="E76" s="12">
        <f t="shared" si="9"/>
        <v>3.4115675819019678E-4</v>
      </c>
      <c r="F76" s="12">
        <f t="shared" ref="F76:F139" si="14">(2*G75+$E$6*F75)/$E$7</f>
        <v>-9.6390110368301356E-3</v>
      </c>
      <c r="G76" s="12">
        <f t="shared" ref="G76:G139" si="15">G75-(F76+F75)*$E$4/2</f>
        <v>-5.047588607020987E-7</v>
      </c>
      <c r="H76">
        <f t="shared" si="10"/>
        <v>-0.53697751138521133</v>
      </c>
      <c r="I76" s="7">
        <f t="shared" si="11"/>
        <v>1.3552207843472373E-7</v>
      </c>
      <c r="J76">
        <f t="shared" si="12"/>
        <v>3.3447792156527939E-7</v>
      </c>
      <c r="K76" s="7">
        <f t="shared" si="13"/>
        <v>4.7000000000000312E-7</v>
      </c>
    </row>
    <row r="77" spans="1:11" x14ac:dyDescent="0.25">
      <c r="A77" s="8">
        <f t="shared" si="8"/>
        <v>7.5000000000000132E-4</v>
      </c>
      <c r="B77" s="10">
        <v>-0.33700000000000002</v>
      </c>
      <c r="D77" s="1">
        <v>67</v>
      </c>
      <c r="E77" s="12">
        <f t="shared" si="9"/>
        <v>3.4632579998095732E-4</v>
      </c>
      <c r="F77" s="12">
        <f t="shared" si="14"/>
        <v>-1.0005131267308408E-2</v>
      </c>
      <c r="G77" s="12">
        <f t="shared" si="15"/>
        <v>-4.5398816444522896E-7</v>
      </c>
      <c r="H77">
        <f t="shared" si="10"/>
        <v>-0.48296613238854147</v>
      </c>
      <c r="I77" s="7">
        <f t="shared" si="11"/>
        <v>1.0963045396614271E-7</v>
      </c>
      <c r="J77">
        <f t="shared" si="12"/>
        <v>3.603695460338605E-7</v>
      </c>
      <c r="K77" s="7">
        <f t="shared" si="13"/>
        <v>4.7000000000000323E-7</v>
      </c>
    </row>
    <row r="78" spans="1:11" x14ac:dyDescent="0.25">
      <c r="A78" s="8">
        <f t="shared" si="8"/>
        <v>7.6000000000000134E-4</v>
      </c>
      <c r="B78" s="10">
        <v>-0.34799999999999998</v>
      </c>
      <c r="D78" s="1">
        <v>68</v>
      </c>
      <c r="E78" s="12">
        <f t="shared" si="9"/>
        <v>3.5149484177171786E-4</v>
      </c>
      <c r="F78" s="12">
        <f t="shared" si="14"/>
        <v>-1.0331791767943294E-2</v>
      </c>
      <c r="G78" s="12">
        <f t="shared" si="15"/>
        <v>-4.0142696191288039E-7</v>
      </c>
      <c r="H78">
        <f t="shared" si="10"/>
        <v>-0.42704995948178764</v>
      </c>
      <c r="I78" s="7">
        <f t="shared" si="11"/>
        <v>8.571468390989633E-8</v>
      </c>
      <c r="J78">
        <f t="shared" si="12"/>
        <v>3.842853160901069E-7</v>
      </c>
      <c r="K78" s="7">
        <f t="shared" si="13"/>
        <v>4.7000000000000323E-7</v>
      </c>
    </row>
    <row r="79" spans="1:11" x14ac:dyDescent="0.25">
      <c r="A79" s="8">
        <f t="shared" si="8"/>
        <v>7.7000000000000137E-4</v>
      </c>
      <c r="B79" s="10">
        <v>-0.35399999999999998</v>
      </c>
      <c r="D79" s="1">
        <v>69</v>
      </c>
      <c r="E79" s="12">
        <f t="shared" si="9"/>
        <v>3.5666388356247846E-4</v>
      </c>
      <c r="F79" s="12">
        <f t="shared" si="14"/>
        <v>-1.0617704206302044E-2</v>
      </c>
      <c r="G79" s="12">
        <f t="shared" si="15"/>
        <v>-3.4728255181975829E-7</v>
      </c>
      <c r="H79">
        <f t="shared" si="10"/>
        <v>-0.36944952321250879</v>
      </c>
      <c r="I79" s="7">
        <f t="shared" si="11"/>
        <v>6.4151686594916532E-8</v>
      </c>
      <c r="J79">
        <f t="shared" si="12"/>
        <v>4.0584831340508675E-7</v>
      </c>
      <c r="K79" s="7">
        <f t="shared" si="13"/>
        <v>4.7000000000000328E-7</v>
      </c>
    </row>
    <row r="80" spans="1:11" x14ac:dyDescent="0.25">
      <c r="A80" s="8">
        <f t="shared" si="8"/>
        <v>7.800000000000014E-4</v>
      </c>
      <c r="B80" s="10">
        <v>-0.35499999999999998</v>
      </c>
      <c r="D80" s="1">
        <v>70</v>
      </c>
      <c r="E80" s="12">
        <f t="shared" si="9"/>
        <v>3.61832925353239E-4</v>
      </c>
      <c r="F80" s="12">
        <f t="shared" si="14"/>
        <v>-1.0861740958241099E-2</v>
      </c>
      <c r="G80" s="12">
        <f t="shared" si="15"/>
        <v>-2.9176847697082163E-7</v>
      </c>
      <c r="H80">
        <f t="shared" si="10"/>
        <v>-0.31039199677746981</v>
      </c>
      <c r="I80" s="7">
        <f t="shared" si="11"/>
        <v>4.5281300081847268E-8</v>
      </c>
      <c r="J80">
        <f t="shared" si="12"/>
        <v>4.2471869991815619E-7</v>
      </c>
      <c r="K80" s="7">
        <f t="shared" si="13"/>
        <v>4.7000000000000344E-7</v>
      </c>
    </row>
    <row r="81" spans="1:11" x14ac:dyDescent="0.25">
      <c r="A81" s="8">
        <f t="shared" si="8"/>
        <v>7.9000000000000142E-4</v>
      </c>
      <c r="B81" s="10">
        <v>-0.34899999999999998</v>
      </c>
      <c r="D81" s="1">
        <v>71</v>
      </c>
      <c r="E81" s="12">
        <f t="shared" si="9"/>
        <v>3.6700196714399954E-4</v>
      </c>
      <c r="F81" s="12">
        <f t="shared" si="14"/>
        <v>-1.106293955519847E-2</v>
      </c>
      <c r="G81" s="12">
        <f t="shared" si="15"/>
        <v>-2.3510368205930024E-7</v>
      </c>
      <c r="H81">
        <f t="shared" si="10"/>
        <v>-0.25011030006308538</v>
      </c>
      <c r="I81" s="7">
        <f t="shared" si="11"/>
        <v>2.9400926232893905E-8</v>
      </c>
      <c r="J81">
        <f t="shared" si="12"/>
        <v>4.4059907376710971E-7</v>
      </c>
      <c r="K81" s="7">
        <f t="shared" si="13"/>
        <v>4.700000000000036E-7</v>
      </c>
    </row>
    <row r="82" spans="1:11" x14ac:dyDescent="0.25">
      <c r="A82" s="8">
        <f t="shared" si="8"/>
        <v>8.0000000000000145E-4</v>
      </c>
      <c r="B82" s="10">
        <v>-0.34200000000000003</v>
      </c>
      <c r="D82" s="1">
        <v>72</v>
      </c>
      <c r="E82" s="12">
        <f t="shared" si="9"/>
        <v>3.7217100893476008E-4</v>
      </c>
      <c r="F82" s="12">
        <f t="shared" si="14"/>
        <v>-1.1220506480120886E-2</v>
      </c>
      <c r="G82" s="12">
        <f t="shared" si="15"/>
        <v>-1.7751165015993854E-7</v>
      </c>
      <c r="H82">
        <f t="shared" si="10"/>
        <v>-0.18884218102121123</v>
      </c>
      <c r="I82" s="7">
        <f t="shared" si="11"/>
        <v>1.6760843586438516E-8</v>
      </c>
      <c r="J82">
        <f t="shared" si="12"/>
        <v>4.5323915641356517E-7</v>
      </c>
      <c r="K82" s="7">
        <f t="shared" si="13"/>
        <v>4.7000000000000371E-7</v>
      </c>
    </row>
    <row r="83" spans="1:11" x14ac:dyDescent="0.25">
      <c r="A83" s="8">
        <f t="shared" si="8"/>
        <v>8.1000000000000147E-4</v>
      </c>
      <c r="B83" s="10">
        <v>-0.32900000000000001</v>
      </c>
      <c r="D83" s="1">
        <v>73</v>
      </c>
      <c r="E83" s="12">
        <f t="shared" si="9"/>
        <v>3.7734005072552067E-4</v>
      </c>
      <c r="F83" s="12">
        <f t="shared" si="14"/>
        <v>-1.1333820297054776E-2</v>
      </c>
      <c r="G83" s="12">
        <f t="shared" si="15"/>
        <v>-1.1921952132309311E-7</v>
      </c>
      <c r="H83">
        <f t="shared" si="10"/>
        <v>-0.12682927800329055</v>
      </c>
      <c r="I83" s="7">
        <f t="shared" si="11"/>
        <v>7.5602629066529018E-9</v>
      </c>
      <c r="J83">
        <f t="shared" si="12"/>
        <v>4.6243973709335092E-7</v>
      </c>
      <c r="K83" s="7">
        <f t="shared" si="13"/>
        <v>4.7000000000000381E-7</v>
      </c>
    </row>
    <row r="84" spans="1:11" x14ac:dyDescent="0.25">
      <c r="A84" s="8">
        <f t="shared" si="8"/>
        <v>8.200000000000015E-4</v>
      </c>
      <c r="B84" s="10">
        <v>-0.311</v>
      </c>
      <c r="D84" s="1">
        <v>74</v>
      </c>
      <c r="E84" s="12">
        <f t="shared" si="9"/>
        <v>3.8250909251628121E-4</v>
      </c>
      <c r="F84" s="12">
        <f t="shared" si="14"/>
        <v>-1.1402434102058129E-2</v>
      </c>
      <c r="G84" s="12">
        <f t="shared" si="15"/>
        <v>-6.0457196745904022E-8</v>
      </c>
      <c r="H84">
        <f t="shared" si="10"/>
        <v>-6.4316166750961731E-2</v>
      </c>
      <c r="I84" s="7">
        <f t="shared" si="11"/>
        <v>1.9441875736026319E-9</v>
      </c>
      <c r="J84">
        <f t="shared" si="12"/>
        <v>4.6805581242640133E-7</v>
      </c>
      <c r="K84" s="7">
        <f t="shared" si="13"/>
        <v>4.7000000000000397E-7</v>
      </c>
    </row>
    <row r="85" spans="1:11" x14ac:dyDescent="0.25">
      <c r="A85" s="8">
        <f t="shared" si="8"/>
        <v>8.3000000000000153E-4</v>
      </c>
      <c r="B85" s="10">
        <v>-0.28699999999999998</v>
      </c>
      <c r="D85" s="1">
        <v>75</v>
      </c>
      <c r="E85" s="12">
        <f t="shared" si="9"/>
        <v>3.8767813430704175E-4</v>
      </c>
      <c r="F85" s="12">
        <f t="shared" si="14"/>
        <v>-1.1426077285766943E-2</v>
      </c>
      <c r="G85" s="12">
        <f t="shared" si="15"/>
        <v>-1.4564320536434787E-9</v>
      </c>
      <c r="H85">
        <f t="shared" si="10"/>
        <v>-1.5493958017483815E-3</v>
      </c>
      <c r="I85" s="7">
        <f t="shared" si="11"/>
        <v>1.1282948547234897E-12</v>
      </c>
      <c r="J85">
        <f t="shared" si="12"/>
        <v>4.6999887170514935E-7</v>
      </c>
      <c r="K85" s="7">
        <f t="shared" si="13"/>
        <v>4.7000000000000408E-7</v>
      </c>
    </row>
    <row r="86" spans="1:11" x14ac:dyDescent="0.25">
      <c r="A86" s="8">
        <f t="shared" si="8"/>
        <v>8.4000000000000155E-4</v>
      </c>
      <c r="B86" s="10">
        <v>-0.26200000000000001</v>
      </c>
      <c r="D86" s="1">
        <v>76</v>
      </c>
      <c r="E86" s="12">
        <f t="shared" si="9"/>
        <v>3.9284717609780234E-4</v>
      </c>
      <c r="F86" s="12">
        <f t="shared" si="14"/>
        <v>-1.1404656600664835E-2</v>
      </c>
      <c r="G86" s="12">
        <f t="shared" si="15"/>
        <v>5.7550076732706045E-8</v>
      </c>
      <c r="H86">
        <f t="shared" si="10"/>
        <v>6.1223485885857493E-2</v>
      </c>
      <c r="I86" s="7">
        <f t="shared" si="11"/>
        <v>1.761708155287422E-9</v>
      </c>
      <c r="J86">
        <f t="shared" si="12"/>
        <v>4.6823829184471675E-7</v>
      </c>
      <c r="K86" s="7">
        <f t="shared" si="13"/>
        <v>4.7000000000000418E-7</v>
      </c>
    </row>
    <row r="87" spans="1:11" x14ac:dyDescent="0.25">
      <c r="A87" s="8">
        <f t="shared" si="8"/>
        <v>8.5000000000000158E-4</v>
      </c>
      <c r="B87" s="10">
        <v>-0.23400000000000001</v>
      </c>
      <c r="D87" s="1">
        <v>77</v>
      </c>
      <c r="E87" s="12">
        <f t="shared" si="9"/>
        <v>3.9801621788856288E-4</v>
      </c>
      <c r="F87" s="12">
        <f t="shared" si="14"/>
        <v>-1.1338256528846503E-2</v>
      </c>
      <c r="G87" s="12">
        <f t="shared" si="15"/>
        <v>1.1632961093774657E-7</v>
      </c>
      <c r="H87">
        <f t="shared" si="10"/>
        <v>0.12375490525292189</v>
      </c>
      <c r="I87" s="7">
        <f t="shared" si="11"/>
        <v>7.1981799898550463E-9</v>
      </c>
      <c r="J87">
        <f t="shared" si="12"/>
        <v>4.6280182001014923E-7</v>
      </c>
      <c r="K87" s="7">
        <f t="shared" si="13"/>
        <v>4.7000000000000429E-7</v>
      </c>
    </row>
    <row r="88" spans="1:11" x14ac:dyDescent="0.25">
      <c r="A88" s="8">
        <f t="shared" si="8"/>
        <v>8.6000000000000161E-4</v>
      </c>
      <c r="B88" s="10">
        <v>-0.20200000000000001</v>
      </c>
      <c r="D88" s="1">
        <v>78</v>
      </c>
      <c r="E88" s="12">
        <f t="shared" si="9"/>
        <v>4.0318525967932342E-4</v>
      </c>
      <c r="F88" s="12">
        <f t="shared" si="14"/>
        <v>-1.1227138948824635E-2</v>
      </c>
      <c r="G88" s="12">
        <f t="shared" si="15"/>
        <v>1.7465034706230727E-7</v>
      </c>
      <c r="H88">
        <f t="shared" si="10"/>
        <v>0.18579824155564603</v>
      </c>
      <c r="I88" s="7">
        <f t="shared" si="11"/>
        <v>1.6224863685629989E-8</v>
      </c>
      <c r="J88">
        <f t="shared" si="12"/>
        <v>4.5377513631437444E-7</v>
      </c>
      <c r="K88" s="7">
        <f t="shared" si="13"/>
        <v>4.7000000000000445E-7</v>
      </c>
    </row>
    <row r="89" spans="1:11" x14ac:dyDescent="0.25">
      <c r="A89" s="8">
        <f t="shared" si="8"/>
        <v>8.7000000000000163E-4</v>
      </c>
      <c r="B89" s="10">
        <v>-0.16800000000000001</v>
      </c>
      <c r="D89" s="1">
        <v>79</v>
      </c>
      <c r="E89" s="12">
        <f t="shared" si="9"/>
        <v>4.0835430147008402E-4</v>
      </c>
      <c r="F89" s="12">
        <f t="shared" si="14"/>
        <v>-1.1071742102694349E-2</v>
      </c>
      <c r="G89" s="12">
        <f t="shared" si="15"/>
        <v>2.3228227108355744E-7</v>
      </c>
      <c r="H89">
        <f t="shared" si="10"/>
        <v>0.24710879902506111</v>
      </c>
      <c r="I89" s="7">
        <f t="shared" si="11"/>
        <v>2.869949652113578E-8</v>
      </c>
      <c r="J89">
        <f t="shared" si="12"/>
        <v>4.4130050347886879E-7</v>
      </c>
      <c r="K89" s="7">
        <f t="shared" si="13"/>
        <v>4.7000000000000455E-7</v>
      </c>
    </row>
    <row r="90" spans="1:11" x14ac:dyDescent="0.25">
      <c r="A90" s="8">
        <f t="shared" si="8"/>
        <v>8.8000000000000166E-4</v>
      </c>
      <c r="B90" s="10">
        <v>-0.13400000000000001</v>
      </c>
      <c r="D90" s="1">
        <v>80</v>
      </c>
      <c r="E90" s="12">
        <f t="shared" si="9"/>
        <v>4.1352334326084456E-4</v>
      </c>
      <c r="F90" s="12">
        <f t="shared" si="14"/>
        <v>-1.0872678867728613E-2</v>
      </c>
      <c r="G90" s="12">
        <f t="shared" si="15"/>
        <v>2.8899808561863676E-7</v>
      </c>
      <c r="H90">
        <f t="shared" si="10"/>
        <v>0.30744477193471997</v>
      </c>
      <c r="I90" s="7">
        <f t="shared" si="11"/>
        <v>4.4425475261296236E-8</v>
      </c>
      <c r="J90">
        <f t="shared" si="12"/>
        <v>4.2557452473870846E-7</v>
      </c>
      <c r="K90" s="7">
        <f t="shared" si="13"/>
        <v>4.7000000000000471E-7</v>
      </c>
    </row>
    <row r="91" spans="1:11" x14ac:dyDescent="0.25">
      <c r="A91" s="8">
        <f t="shared" si="8"/>
        <v>8.9000000000000168E-4</v>
      </c>
      <c r="B91" s="10">
        <v>-9.8000000000000004E-2</v>
      </c>
      <c r="D91" s="1">
        <v>81</v>
      </c>
      <c r="E91" s="12">
        <f t="shared" si="9"/>
        <v>4.186923850516051E-4</v>
      </c>
      <c r="F91" s="12">
        <f t="shared" si="14"/>
        <v>-1.0630734339221397E-2</v>
      </c>
      <c r="G91" s="12">
        <f t="shared" si="15"/>
        <v>3.4457410637399531E-7</v>
      </c>
      <c r="H91">
        <f t="shared" si="10"/>
        <v>0.36656819827020776</v>
      </c>
      <c r="I91" s="7">
        <f t="shared" si="11"/>
        <v>6.3154954672041185E-8</v>
      </c>
      <c r="J91">
        <f t="shared" si="12"/>
        <v>4.0684504532796353E-7</v>
      </c>
      <c r="K91" s="7">
        <f t="shared" si="13"/>
        <v>4.7000000000000471E-7</v>
      </c>
    </row>
    <row r="92" spans="1:11" x14ac:dyDescent="0.25">
      <c r="A92" s="8">
        <f t="shared" si="8"/>
        <v>9.0000000000000171E-4</v>
      </c>
      <c r="B92" s="10">
        <v>-6.0999999999999999E-2</v>
      </c>
      <c r="D92" s="1">
        <v>82</v>
      </c>
      <c r="E92" s="12">
        <f t="shared" si="9"/>
        <v>4.2386142684236569E-4</v>
      </c>
      <c r="F92" s="12">
        <f t="shared" si="14"/>
        <v>-1.0346862734111681E-2</v>
      </c>
      <c r="G92" s="12">
        <f t="shared" si="15"/>
        <v>3.9879114434489282E-7</v>
      </c>
      <c r="H92">
        <f t="shared" si="10"/>
        <v>0.42424589823924769</v>
      </c>
      <c r="I92" s="7">
        <f t="shared" si="11"/>
        <v>8.4592753621228256E-8</v>
      </c>
      <c r="J92">
        <f t="shared" si="12"/>
        <v>3.8540724637877659E-7</v>
      </c>
      <c r="K92" s="7">
        <f t="shared" si="13"/>
        <v>4.7000000000000482E-7</v>
      </c>
    </row>
    <row r="93" spans="1:11" x14ac:dyDescent="0.25">
      <c r="A93" s="8">
        <f t="shared" si="8"/>
        <v>9.1000000000000174E-4</v>
      </c>
      <c r="B93" s="10">
        <v>-2.5000000000000001E-2</v>
      </c>
      <c r="D93" s="1">
        <v>83</v>
      </c>
      <c r="E93" s="12">
        <f t="shared" si="9"/>
        <v>4.2903046863312623E-4</v>
      </c>
      <c r="F93" s="12">
        <f t="shared" si="14"/>
        <v>-1.0022183627600286E-2</v>
      </c>
      <c r="G93" s="12">
        <f t="shared" si="15"/>
        <v>4.5143537028570703E-7</v>
      </c>
      <c r="H93">
        <f t="shared" si="10"/>
        <v>0.48025039392096491</v>
      </c>
      <c r="I93" s="7">
        <f t="shared" si="11"/>
        <v>1.0840100720478372E-7</v>
      </c>
      <c r="J93">
        <f t="shared" si="12"/>
        <v>3.6159899279522127E-7</v>
      </c>
      <c r="K93" s="7">
        <f t="shared" si="13"/>
        <v>4.7000000000000498E-7</v>
      </c>
    </row>
    <row r="94" spans="1:11" x14ac:dyDescent="0.25">
      <c r="A94" s="8">
        <f t="shared" si="8"/>
        <v>9.2000000000000176E-4</v>
      </c>
      <c r="B94" s="10">
        <v>0.01</v>
      </c>
      <c r="D94" s="1">
        <v>84</v>
      </c>
      <c r="E94" s="12">
        <f t="shared" si="9"/>
        <v>4.3419951042388677E-4</v>
      </c>
      <c r="F94" s="12">
        <f t="shared" si="14"/>
        <v>-9.6579775376021137E-3</v>
      </c>
      <c r="G94" s="12">
        <f t="shared" si="15"/>
        <v>5.0229915804162411E-7</v>
      </c>
      <c r="H94">
        <f t="shared" si="10"/>
        <v>0.53436080642725969</v>
      </c>
      <c r="I94" s="7">
        <f t="shared" si="11"/>
        <v>1.3420449157942791E-7</v>
      </c>
      <c r="J94">
        <f t="shared" si="12"/>
        <v>3.3579550842057715E-7</v>
      </c>
      <c r="K94" s="7">
        <f t="shared" si="13"/>
        <v>4.7000000000000503E-7</v>
      </c>
    </row>
    <row r="95" spans="1:11" x14ac:dyDescent="0.25">
      <c r="A95" s="8">
        <f t="shared" si="8"/>
        <v>9.3000000000000179E-4</v>
      </c>
      <c r="B95" s="10">
        <v>4.4999999999999998E-2</v>
      </c>
      <c r="D95" s="1">
        <v>85</v>
      </c>
      <c r="E95" s="12">
        <f t="shared" si="9"/>
        <v>4.3936855221464737E-4</v>
      </c>
      <c r="F95" s="12">
        <f t="shared" si="14"/>
        <v>-9.2556808744484916E-3</v>
      </c>
      <c r="G95" s="12">
        <f t="shared" si="15"/>
        <v>5.511819034156539E-7</v>
      </c>
      <c r="H95">
        <f t="shared" si="10"/>
        <v>0.58636372703792972</v>
      </c>
      <c r="I95" s="7">
        <f t="shared" si="11"/>
        <v>1.6159653758133153E-7</v>
      </c>
      <c r="J95">
        <f t="shared" si="12"/>
        <v>3.0840346241867377E-7</v>
      </c>
      <c r="K95" s="7">
        <f t="shared" si="13"/>
        <v>4.7000000000000529E-7</v>
      </c>
    </row>
    <row r="96" spans="1:11" x14ac:dyDescent="0.25">
      <c r="A96" s="8">
        <f t="shared" si="8"/>
        <v>9.4000000000000182E-4</v>
      </c>
      <c r="B96" s="10">
        <v>7.9000000000000001E-2</v>
      </c>
      <c r="D96" s="1">
        <v>86</v>
      </c>
      <c r="E96" s="12">
        <f t="shared" si="9"/>
        <v>4.4453759400540791E-4</v>
      </c>
      <c r="F96" s="12">
        <f t="shared" si="14"/>
        <v>-8.816880275757737E-3</v>
      </c>
      <c r="G96" s="12">
        <f t="shared" si="15"/>
        <v>5.9789081534139976E-7</v>
      </c>
      <c r="H96">
        <f t="shared" si="10"/>
        <v>0.63605405887382949</v>
      </c>
      <c r="I96" s="7">
        <f t="shared" si="11"/>
        <v>1.9014543993064028E-7</v>
      </c>
      <c r="J96">
        <f t="shared" si="12"/>
        <v>2.7985456006936494E-7</v>
      </c>
      <c r="K96" s="7">
        <f t="shared" si="13"/>
        <v>4.7000000000000524E-7</v>
      </c>
    </row>
    <row r="97" spans="1:11" x14ac:dyDescent="0.25">
      <c r="A97" s="8">
        <f t="shared" si="8"/>
        <v>9.5000000000000184E-4</v>
      </c>
      <c r="B97" s="10">
        <v>0.109</v>
      </c>
      <c r="D97" s="1">
        <v>87</v>
      </c>
      <c r="E97" s="12">
        <f t="shared" si="9"/>
        <v>4.4970663579616845E-4</v>
      </c>
      <c r="F97" s="12">
        <f t="shared" si="14"/>
        <v>-8.3433063488169371E-3</v>
      </c>
      <c r="G97" s="12">
        <f t="shared" si="15"/>
        <v>6.4224167624123822E-7</v>
      </c>
      <c r="H97">
        <f t="shared" si="10"/>
        <v>0.68323582578855124</v>
      </c>
      <c r="I97" s="7">
        <f t="shared" si="11"/>
        <v>2.1940126101125285E-7</v>
      </c>
      <c r="J97">
        <f t="shared" si="12"/>
        <v>2.5059873898875242E-7</v>
      </c>
      <c r="K97" s="7">
        <f t="shared" si="13"/>
        <v>4.7000000000000524E-7</v>
      </c>
    </row>
    <row r="98" spans="1:11" x14ac:dyDescent="0.25">
      <c r="A98" s="8">
        <f t="shared" si="8"/>
        <v>9.6000000000000187E-4</v>
      </c>
      <c r="B98" s="10">
        <v>0.13800000000000001</v>
      </c>
      <c r="D98" s="1">
        <v>88</v>
      </c>
      <c r="E98" s="12">
        <f t="shared" si="9"/>
        <v>4.5487567758692904E-4</v>
      </c>
      <c r="F98" s="12">
        <f t="shared" si="14"/>
        <v>-7.8368268451546527E-3</v>
      </c>
      <c r="G98" s="12">
        <f t="shared" si="15"/>
        <v>6.8405956857109388E-7</v>
      </c>
      <c r="H98">
        <f t="shared" si="10"/>
        <v>0.72772294528839776</v>
      </c>
      <c r="I98" s="7">
        <f t="shared" si="11"/>
        <v>2.489029219966336E-7</v>
      </c>
      <c r="J98">
        <f t="shared" si="12"/>
        <v>2.2109707800337183E-7</v>
      </c>
      <c r="K98" s="7">
        <f t="shared" si="13"/>
        <v>4.7000000000000545E-7</v>
      </c>
    </row>
    <row r="99" spans="1:11" x14ac:dyDescent="0.25">
      <c r="A99" s="8">
        <f t="shared" si="8"/>
        <v>9.7000000000000189E-4</v>
      </c>
      <c r="B99" s="10">
        <v>0.16400000000000001</v>
      </c>
      <c r="D99" s="1">
        <v>89</v>
      </c>
      <c r="E99" s="12">
        <f t="shared" si="9"/>
        <v>4.6004471937768958E-4</v>
      </c>
      <c r="F99" s="12">
        <f t="shared" si="14"/>
        <v>-7.2994392942236988E-3</v>
      </c>
      <c r="G99" s="12">
        <f t="shared" si="15"/>
        <v>7.2317956468635419E-7</v>
      </c>
      <c r="H99">
        <f t="shared" si="10"/>
        <v>0.76933996243229164</v>
      </c>
      <c r="I99" s="7">
        <f t="shared" si="11"/>
        <v>2.7818546956380033E-7</v>
      </c>
      <c r="J99">
        <f t="shared" si="12"/>
        <v>1.918145304362051E-7</v>
      </c>
      <c r="K99" s="7">
        <f t="shared" si="13"/>
        <v>4.7000000000000545E-7</v>
      </c>
    </row>
    <row r="100" spans="1:11" x14ac:dyDescent="0.25">
      <c r="A100" s="8">
        <f t="shared" si="8"/>
        <v>9.8000000000000192E-4</v>
      </c>
      <c r="B100" s="10">
        <v>0.187</v>
      </c>
      <c r="D100" s="1">
        <v>90</v>
      </c>
      <c r="E100" s="12">
        <f t="shared" si="9"/>
        <v>4.6521376116845012E-4</v>
      </c>
      <c r="F100" s="12">
        <f t="shared" si="14"/>
        <v>-6.7332631252463799E-3</v>
      </c>
      <c r="G100" s="12">
        <f t="shared" si="15"/>
        <v>7.5944737730812804E-7</v>
      </c>
      <c r="H100">
        <f t="shared" si="10"/>
        <v>0.80792274181715751</v>
      </c>
      <c r="I100" s="7">
        <f t="shared" si="11"/>
        <v>3.0678740367031605E-7</v>
      </c>
      <c r="J100">
        <f t="shared" si="12"/>
        <v>1.6321259632968951E-7</v>
      </c>
      <c r="K100" s="7">
        <f t="shared" si="13"/>
        <v>4.7000000000000556E-7</v>
      </c>
    </row>
    <row r="101" spans="1:11" x14ac:dyDescent="0.25">
      <c r="A101" s="8">
        <f t="shared" si="8"/>
        <v>9.9000000000000195E-4</v>
      </c>
      <c r="B101" s="10">
        <v>0.20399999999999999</v>
      </c>
      <c r="D101" s="1">
        <v>91</v>
      </c>
      <c r="E101" s="12">
        <f t="shared" si="9"/>
        <v>4.7038280295921066E-4</v>
      </c>
      <c r="F101" s="12">
        <f t="shared" si="14"/>
        <v>-6.1405313082932237E-3</v>
      </c>
      <c r="G101" s="12">
        <f t="shared" si="15"/>
        <v>7.9271996802444141E-7</v>
      </c>
      <c r="H101">
        <f t="shared" si="10"/>
        <v>0.84331911491961853</v>
      </c>
      <c r="I101" s="7">
        <f t="shared" si="11"/>
        <v>3.3425795090674015E-7</v>
      </c>
      <c r="J101">
        <f t="shared" si="12"/>
        <v>1.3574204909326544E-7</v>
      </c>
      <c r="K101" s="7">
        <f t="shared" si="13"/>
        <v>4.7000000000000556E-7</v>
      </c>
    </row>
    <row r="102" spans="1:11" x14ac:dyDescent="0.25">
      <c r="A102" s="8">
        <f t="shared" si="8"/>
        <v>1.000000000000002E-3</v>
      </c>
      <c r="B102" s="10">
        <v>0.222</v>
      </c>
      <c r="D102" s="1">
        <v>92</v>
      </c>
      <c r="E102" s="12">
        <f t="shared" si="9"/>
        <v>4.7555184474997126E-4</v>
      </c>
      <c r="F102" s="12">
        <f t="shared" si="14"/>
        <v>-5.5235815475623744E-3</v>
      </c>
      <c r="G102" s="12">
        <f t="shared" si="15"/>
        <v>8.2286611142647398E-7</v>
      </c>
      <c r="H102">
        <f t="shared" si="10"/>
        <v>0.87538948024092977</v>
      </c>
      <c r="I102" s="7">
        <f t="shared" si="11"/>
        <v>3.6016416879474803E-7</v>
      </c>
      <c r="J102">
        <f t="shared" si="12"/>
        <v>1.0983583120525759E-7</v>
      </c>
      <c r="K102" s="7">
        <f t="shared" si="13"/>
        <v>4.7000000000000561E-7</v>
      </c>
    </row>
    <row r="103" spans="1:11" x14ac:dyDescent="0.25">
      <c r="A103" s="8">
        <f t="shared" si="8"/>
        <v>1.010000000000002E-3</v>
      </c>
      <c r="B103" s="10">
        <v>0.23499999999999999</v>
      </c>
      <c r="D103" s="1">
        <v>93</v>
      </c>
      <c r="E103" s="12">
        <f t="shared" si="9"/>
        <v>4.807208865407318E-4</v>
      </c>
      <c r="F103" s="12">
        <f t="shared" si="14"/>
        <v>-4.8848470615928952E-3</v>
      </c>
      <c r="G103" s="12">
        <f t="shared" si="15"/>
        <v>8.4976691265490961E-7</v>
      </c>
      <c r="H103">
        <f t="shared" si="10"/>
        <v>0.90400735388820175</v>
      </c>
      <c r="I103" s="7">
        <f t="shared" si="11"/>
        <v>3.8409776906545575E-7</v>
      </c>
      <c r="J103">
        <f t="shared" si="12"/>
        <v>8.5902230934549871E-8</v>
      </c>
      <c r="K103" s="7">
        <f t="shared" si="13"/>
        <v>4.7000000000000561E-7</v>
      </c>
    </row>
    <row r="104" spans="1:11" x14ac:dyDescent="0.25">
      <c r="A104" s="8">
        <f t="shared" si="8"/>
        <v>1.020000000000002E-3</v>
      </c>
      <c r="B104" s="10">
        <v>0.24299999999999999</v>
      </c>
      <c r="D104" s="1">
        <v>94</v>
      </c>
      <c r="E104" s="12">
        <f t="shared" si="9"/>
        <v>4.8588992833149234E-4</v>
      </c>
      <c r="F104" s="12">
        <f t="shared" si="14"/>
        <v>-4.2268469867743665E-3</v>
      </c>
      <c r="G104" s="12">
        <f t="shared" si="15"/>
        <v>8.7331627631522694E-7</v>
      </c>
      <c r="H104">
        <f t="shared" si="10"/>
        <v>0.92905986842045418</v>
      </c>
      <c r="I104" s="7">
        <f t="shared" si="11"/>
        <v>4.0568155238143284E-7</v>
      </c>
      <c r="J104">
        <f t="shared" si="12"/>
        <v>6.4318447618572744E-8</v>
      </c>
      <c r="K104" s="7">
        <f t="shared" si="13"/>
        <v>4.7000000000000556E-7</v>
      </c>
    </row>
    <row r="105" spans="1:11" x14ac:dyDescent="0.25">
      <c r="A105" s="8">
        <f t="shared" si="8"/>
        <v>1.0300000000000021E-3</v>
      </c>
      <c r="B105" s="10">
        <v>0.248</v>
      </c>
      <c r="D105" s="1">
        <v>95</v>
      </c>
      <c r="E105" s="12">
        <f t="shared" si="9"/>
        <v>4.9105897012225288E-4</v>
      </c>
      <c r="F105" s="12">
        <f t="shared" si="14"/>
        <v>-3.5521764420008419E-3</v>
      </c>
      <c r="G105" s="12">
        <f t="shared" si="15"/>
        <v>8.934213249125492E-7</v>
      </c>
      <c r="H105">
        <f t="shared" si="10"/>
        <v>0.95044821799207357</v>
      </c>
      <c r="I105" s="7">
        <f t="shared" si="11"/>
        <v>4.2457535308962486E-7</v>
      </c>
      <c r="J105">
        <f t="shared" si="12"/>
        <v>4.5424646910380739E-8</v>
      </c>
      <c r="K105" s="7">
        <f t="shared" si="13"/>
        <v>4.7000000000000561E-7</v>
      </c>
    </row>
    <row r="106" spans="1:11" x14ac:dyDescent="0.25">
      <c r="A106" s="8">
        <f t="shared" si="8"/>
        <v>1.0400000000000021E-3</v>
      </c>
      <c r="B106" s="10">
        <v>0.247</v>
      </c>
      <c r="D106" s="1">
        <v>96</v>
      </c>
      <c r="E106" s="12">
        <f t="shared" si="9"/>
        <v>4.9622801191301347E-4</v>
      </c>
      <c r="F106" s="12">
        <f t="shared" si="14"/>
        <v>-2.8634962936536588E-3</v>
      </c>
      <c r="G106" s="12">
        <f t="shared" si="15"/>
        <v>9.1000276515576983E-7</v>
      </c>
      <c r="H106">
        <f t="shared" si="10"/>
        <v>0.96808804803805304</v>
      </c>
      <c r="I106" s="7">
        <f t="shared" si="11"/>
        <v>4.4048140031444E-7</v>
      </c>
      <c r="J106">
        <f t="shared" si="12"/>
        <v>2.9518599685565666E-8</v>
      </c>
      <c r="K106" s="7">
        <f t="shared" si="13"/>
        <v>4.7000000000000566E-7</v>
      </c>
    </row>
    <row r="107" spans="1:11" x14ac:dyDescent="0.25">
      <c r="A107" s="8">
        <f t="shared" si="8"/>
        <v>1.0500000000000021E-3</v>
      </c>
      <c r="B107" s="10">
        <v>0.247</v>
      </c>
      <c r="D107" s="1">
        <v>97</v>
      </c>
      <c r="E107" s="12">
        <f t="shared" si="9"/>
        <v>5.0139705370377406E-4</v>
      </c>
      <c r="F107" s="12">
        <f t="shared" si="14"/>
        <v>-2.1635226612795027E-3</v>
      </c>
      <c r="G107" s="12">
        <f t="shared" si="15"/>
        <v>9.2299520068626731E-7</v>
      </c>
      <c r="H107">
        <f t="shared" si="10"/>
        <v>0.98190978796411421</v>
      </c>
      <c r="I107" s="7">
        <f t="shared" si="11"/>
        <v>4.5314901089887392E-7</v>
      </c>
      <c r="J107">
        <f t="shared" si="12"/>
        <v>1.685098910113179E-8</v>
      </c>
      <c r="K107" s="7">
        <f t="shared" si="13"/>
        <v>4.7000000000000572E-7</v>
      </c>
    </row>
    <row r="108" spans="1:11" x14ac:dyDescent="0.25">
      <c r="A108" s="8">
        <f t="shared" si="8"/>
        <v>1.0600000000000021E-3</v>
      </c>
      <c r="B108" s="10">
        <v>0.24099999999999999</v>
      </c>
      <c r="D108" s="1">
        <v>98</v>
      </c>
      <c r="E108" s="12">
        <f t="shared" si="9"/>
        <v>5.0656609549453455E-4</v>
      </c>
      <c r="F108" s="12">
        <f t="shared" si="14"/>
        <v>-1.455016205352787E-3</v>
      </c>
      <c r="G108" s="12">
        <f t="shared" si="15"/>
        <v>9.3234738999782409E-7</v>
      </c>
      <c r="H108">
        <f t="shared" si="10"/>
        <v>0.99185892552960009</v>
      </c>
      <c r="I108" s="7">
        <f t="shared" si="11"/>
        <v>4.6237854023178441E-7</v>
      </c>
      <c r="J108">
        <f t="shared" si="12"/>
        <v>7.621459768221205E-9</v>
      </c>
      <c r="K108" s="7">
        <f t="shared" si="13"/>
        <v>4.7000000000000561E-7</v>
      </c>
    </row>
    <row r="109" spans="1:11" x14ac:dyDescent="0.25">
      <c r="A109" s="8">
        <f t="shared" si="8"/>
        <v>1.0700000000000022E-3</v>
      </c>
      <c r="B109" s="10">
        <v>0.23100000000000001</v>
      </c>
      <c r="D109" s="1">
        <v>99</v>
      </c>
      <c r="E109" s="12">
        <f t="shared" si="9"/>
        <v>5.1173513728529514E-4</v>
      </c>
      <c r="F109" s="12">
        <f t="shared" si="14"/>
        <v>-7.4077123937087846E-4</v>
      </c>
      <c r="G109" s="12">
        <f t="shared" si="15"/>
        <v>9.3802244853052603E-7</v>
      </c>
      <c r="H109">
        <f t="shared" si="10"/>
        <v>0.99789622184098514</v>
      </c>
      <c r="I109" s="7">
        <f t="shared" si="11"/>
        <v>4.6802452869532092E-7</v>
      </c>
      <c r="J109">
        <f t="shared" si="12"/>
        <v>1.9754713046846423E-9</v>
      </c>
      <c r="K109" s="7">
        <f t="shared" si="13"/>
        <v>4.7000000000000556E-7</v>
      </c>
    </row>
    <row r="110" spans="1:11" x14ac:dyDescent="0.25">
      <c r="A110" s="8">
        <f t="shared" si="8"/>
        <v>1.0800000000000022E-3</v>
      </c>
      <c r="B110" s="10">
        <v>0.219</v>
      </c>
      <c r="D110" s="1">
        <v>100</v>
      </c>
      <c r="E110" s="12">
        <f t="shared" si="9"/>
        <v>5.1690417907605574E-4</v>
      </c>
      <c r="F110" s="12">
        <f t="shared" si="14"/>
        <v>-2.3604709223506156E-5</v>
      </c>
      <c r="G110" s="12">
        <f t="shared" si="15"/>
        <v>9.3999799414159429E-7</v>
      </c>
      <c r="H110">
        <f t="shared" si="10"/>
        <v>0.99999786610807906</v>
      </c>
      <c r="I110" s="7">
        <f t="shared" si="11"/>
        <v>4.6999799414373443E-7</v>
      </c>
      <c r="J110">
        <f t="shared" si="12"/>
        <v>2.005856271094596E-12</v>
      </c>
      <c r="K110" s="7">
        <f t="shared" si="13"/>
        <v>4.7000000000000551E-7</v>
      </c>
    </row>
    <row r="111" spans="1:11" x14ac:dyDescent="0.25">
      <c r="A111" s="8">
        <f t="shared" si="8"/>
        <v>1.0900000000000022E-3</v>
      </c>
      <c r="B111" s="10">
        <v>0.20300000000000001</v>
      </c>
      <c r="D111" s="1">
        <v>101</v>
      </c>
      <c r="E111" s="12">
        <f t="shared" si="9"/>
        <v>5.2207322086681622E-4</v>
      </c>
      <c r="F111" s="12">
        <f t="shared" si="14"/>
        <v>6.9365491669883461E-4</v>
      </c>
      <c r="G111" s="12">
        <f t="shared" si="15"/>
        <v>9.3826623537942047E-7</v>
      </c>
      <c r="H111">
        <f t="shared" si="10"/>
        <v>0.99815556955257501</v>
      </c>
      <c r="I111" s="7">
        <f t="shared" si="11"/>
        <v>4.6826783428354796E-7</v>
      </c>
      <c r="J111">
        <f t="shared" si="12"/>
        <v>1.7321657164576817E-9</v>
      </c>
      <c r="K111" s="7">
        <f t="shared" si="13"/>
        <v>4.7000000000000566E-7</v>
      </c>
    </row>
    <row r="112" spans="1:11" x14ac:dyDescent="0.25">
      <c r="A112" s="8">
        <f t="shared" si="8"/>
        <v>1.1000000000000022E-3</v>
      </c>
      <c r="B112" s="10">
        <v>0.187</v>
      </c>
      <c r="D112" s="1">
        <v>102</v>
      </c>
      <c r="E112" s="12">
        <f t="shared" si="9"/>
        <v>5.2724226265757682E-4</v>
      </c>
      <c r="F112" s="12">
        <f t="shared" si="14"/>
        <v>1.4081788028406381E-3</v>
      </c>
      <c r="G112" s="12">
        <f t="shared" si="15"/>
        <v>9.3283400221265586E-7</v>
      </c>
      <c r="H112">
        <f t="shared" si="10"/>
        <v>0.99237659809857004</v>
      </c>
      <c r="I112" s="7">
        <f t="shared" si="11"/>
        <v>4.6286131685323467E-7</v>
      </c>
      <c r="J112">
        <f t="shared" si="12"/>
        <v>7.1386831467708939E-9</v>
      </c>
      <c r="K112" s="7">
        <f t="shared" si="13"/>
        <v>4.7000000000000556E-7</v>
      </c>
    </row>
    <row r="113" spans="1:11" x14ac:dyDescent="0.25">
      <c r="A113" s="8">
        <f t="shared" si="8"/>
        <v>1.1100000000000023E-3</v>
      </c>
      <c r="B113" s="10">
        <v>0.16600000000000001</v>
      </c>
      <c r="D113" s="1">
        <v>103</v>
      </c>
      <c r="E113" s="12">
        <f t="shared" si="9"/>
        <v>5.3241130444833741E-4</v>
      </c>
      <c r="F113" s="12">
        <f t="shared" si="14"/>
        <v>2.1171489032652227E-3</v>
      </c>
      <c r="G113" s="12">
        <f t="shared" si="15"/>
        <v>9.2372271909316227E-7</v>
      </c>
      <c r="H113">
        <f t="shared" si="10"/>
        <v>0.9826837437161301</v>
      </c>
      <c r="I113" s="7">
        <f t="shared" si="11"/>
        <v>4.5386364987705594E-7</v>
      </c>
      <c r="J113">
        <f t="shared" si="12"/>
        <v>1.6136350122949686E-8</v>
      </c>
      <c r="K113" s="7">
        <f t="shared" si="13"/>
        <v>4.7000000000000561E-7</v>
      </c>
    </row>
    <row r="114" spans="1:11" x14ac:dyDescent="0.25">
      <c r="A114" s="8">
        <f t="shared" si="8"/>
        <v>1.1200000000000023E-3</v>
      </c>
      <c r="B114" s="10">
        <v>0.14399999999999999</v>
      </c>
      <c r="D114" s="1">
        <v>104</v>
      </c>
      <c r="E114" s="12">
        <f t="shared" si="9"/>
        <v>5.375803462390979E-4</v>
      </c>
      <c r="F114" s="12">
        <f t="shared" si="14"/>
        <v>2.8177690758848573E-3</v>
      </c>
      <c r="G114" s="12">
        <f t="shared" si="15"/>
        <v>9.1096832045906105E-7</v>
      </c>
      <c r="H114">
        <f t="shared" si="10"/>
        <v>0.96911523453091597</v>
      </c>
      <c r="I114" s="7">
        <f t="shared" si="11"/>
        <v>4.4141663876595879E-7</v>
      </c>
      <c r="J114">
        <f t="shared" si="12"/>
        <v>2.8583361234046808E-8</v>
      </c>
      <c r="K114" s="7">
        <f t="shared" si="13"/>
        <v>4.7000000000000561E-7</v>
      </c>
    </row>
    <row r="115" spans="1:11" x14ac:dyDescent="0.25">
      <c r="A115" s="8">
        <f t="shared" si="8"/>
        <v>1.1300000000000023E-3</v>
      </c>
      <c r="B115" s="10">
        <v>0.121</v>
      </c>
      <c r="D115" s="1">
        <v>105</v>
      </c>
      <c r="E115" s="12">
        <f t="shared" si="9"/>
        <v>5.4274938802985849E-4</v>
      </c>
      <c r="F115" s="12">
        <f t="shared" si="14"/>
        <v>3.5072761103032198E-3</v>
      </c>
      <c r="G115" s="12">
        <f t="shared" si="15"/>
        <v>8.9462110901113351E-7</v>
      </c>
      <c r="H115">
        <f t="shared" si="10"/>
        <v>0.9517245840543973</v>
      </c>
      <c r="I115" s="7">
        <f t="shared" si="11"/>
        <v>4.2571645142995236E-7</v>
      </c>
      <c r="J115">
        <f t="shared" si="12"/>
        <v>4.4283548570053256E-8</v>
      </c>
      <c r="K115" s="7">
        <f t="shared" si="13"/>
        <v>4.7000000000000561E-7</v>
      </c>
    </row>
    <row r="116" spans="1:11" x14ac:dyDescent="0.25">
      <c r="A116" s="8">
        <f t="shared" si="8"/>
        <v>1.1400000000000023E-3</v>
      </c>
      <c r="B116" s="10">
        <v>9.6000000000000002E-2</v>
      </c>
      <c r="D116" s="1">
        <v>106</v>
      </c>
      <c r="E116" s="12">
        <f t="shared" si="9"/>
        <v>5.4791842982061909E-4</v>
      </c>
      <c r="F116" s="12">
        <f t="shared" si="14"/>
        <v>4.1829506257769341E-3</v>
      </c>
      <c r="G116" s="12">
        <f t="shared" si="15"/>
        <v>8.7474555732152232E-7</v>
      </c>
      <c r="H116">
        <f t="shared" si="10"/>
        <v>0.93058038012927902</v>
      </c>
      <c r="I116" s="7">
        <f t="shared" si="11"/>
        <v>4.0701052662433014E-7</v>
      </c>
      <c r="J116">
        <f t="shared" si="12"/>
        <v>6.2989473375675514E-8</v>
      </c>
      <c r="K116" s="7">
        <f t="shared" si="13"/>
        <v>4.7000000000000566E-7</v>
      </c>
    </row>
    <row r="117" spans="1:11" x14ac:dyDescent="0.25">
      <c r="A117" s="8">
        <f t="shared" si="8"/>
        <v>1.1500000000000024E-3</v>
      </c>
      <c r="B117" s="10">
        <v>7.0999999999999994E-2</v>
      </c>
      <c r="D117" s="1">
        <v>107</v>
      </c>
      <c r="E117" s="12">
        <f t="shared" si="9"/>
        <v>5.5308747161137957E-4</v>
      </c>
      <c r="F117" s="12">
        <f t="shared" si="14"/>
        <v>4.842127796315183E-3</v>
      </c>
      <c r="G117" s="12">
        <f t="shared" si="15"/>
        <v>8.5142005355717956E-7</v>
      </c>
      <c r="H117">
        <f t="shared" si="10"/>
        <v>0.90576601442253146</v>
      </c>
      <c r="I117" s="7">
        <f t="shared" si="11"/>
        <v>3.855936742549524E-7</v>
      </c>
      <c r="J117">
        <f t="shared" si="12"/>
        <v>8.4406325745053273E-8</v>
      </c>
      <c r="K117" s="7">
        <f t="shared" si="13"/>
        <v>4.7000000000000566E-7</v>
      </c>
    </row>
    <row r="118" spans="1:11" x14ac:dyDescent="0.25">
      <c r="A118" s="8">
        <f t="shared" si="8"/>
        <v>1.1600000000000024E-3</v>
      </c>
      <c r="B118" s="10">
        <v>4.7E-2</v>
      </c>
      <c r="D118" s="1">
        <v>108</v>
      </c>
      <c r="E118" s="12">
        <f t="shared" si="9"/>
        <v>5.5825651340214017E-4</v>
      </c>
      <c r="F118" s="12">
        <f t="shared" si="14"/>
        <v>5.4822078606181482E-3</v>
      </c>
      <c r="G118" s="12">
        <f t="shared" si="15"/>
        <v>8.2473659232091567E-7</v>
      </c>
      <c r="H118">
        <f t="shared" si="10"/>
        <v>0.87737935353288898</v>
      </c>
      <c r="I118" s="7">
        <f t="shared" si="11"/>
        <v>3.618034291027214E-7</v>
      </c>
      <c r="J118">
        <f t="shared" si="12"/>
        <v>1.0819657089728429E-7</v>
      </c>
      <c r="K118" s="7">
        <f t="shared" si="13"/>
        <v>4.7000000000000566E-7</v>
      </c>
    </row>
    <row r="119" spans="1:11" x14ac:dyDescent="0.25">
      <c r="A119" s="8">
        <f t="shared" si="8"/>
        <v>1.1700000000000024E-3</v>
      </c>
      <c r="B119" s="10">
        <v>1.9E-2</v>
      </c>
      <c r="D119" s="1">
        <v>109</v>
      </c>
      <c r="E119" s="12">
        <f t="shared" si="9"/>
        <v>5.6342555519290076E-4</v>
      </c>
      <c r="F119" s="12">
        <f t="shared" si="14"/>
        <v>6.1006663754036025E-3</v>
      </c>
      <c r="G119" s="12">
        <f t="shared" si="15"/>
        <v>7.9480041182935559E-7</v>
      </c>
      <c r="H119">
        <f t="shared" si="10"/>
        <v>0.84553235300995278</v>
      </c>
      <c r="I119" s="7">
        <f t="shared" si="11"/>
        <v>3.3601473119367727E-7</v>
      </c>
      <c r="J119">
        <f t="shared" si="12"/>
        <v>1.3398526880632845E-7</v>
      </c>
      <c r="K119" s="7">
        <f t="shared" si="13"/>
        <v>4.7000000000000572E-7</v>
      </c>
    </row>
    <row r="120" spans="1:11" x14ac:dyDescent="0.25">
      <c r="A120" s="8">
        <f t="shared" si="8"/>
        <v>1.1800000000000024E-3</v>
      </c>
      <c r="B120" s="10">
        <v>-6.0000000000000001E-3</v>
      </c>
      <c r="D120" s="1">
        <v>110</v>
      </c>
      <c r="E120" s="12">
        <f t="shared" si="9"/>
        <v>5.6859459698366125E-4</v>
      </c>
      <c r="F120" s="12">
        <f t="shared" si="14"/>
        <v>6.6950641716830789E-3</v>
      </c>
      <c r="G120" s="12">
        <f t="shared" si="15"/>
        <v>7.6172957885875438E-7</v>
      </c>
      <c r="H120">
        <f t="shared" si="10"/>
        <v>0.81035061580718548</v>
      </c>
      <c r="I120" s="7">
        <f t="shared" si="11"/>
        <v>3.0863401665336981E-7</v>
      </c>
      <c r="J120">
        <f t="shared" si="12"/>
        <v>1.6136598334663596E-7</v>
      </c>
      <c r="K120" s="7">
        <f t="shared" si="13"/>
        <v>4.7000000000000577E-7</v>
      </c>
    </row>
    <row r="121" spans="1:11" x14ac:dyDescent="0.25">
      <c r="A121" s="8">
        <f t="shared" si="8"/>
        <v>1.1900000000000025E-3</v>
      </c>
      <c r="B121" s="10">
        <v>-3.1E-2</v>
      </c>
      <c r="D121" s="1">
        <v>111</v>
      </c>
      <c r="E121" s="12">
        <f t="shared" si="9"/>
        <v>5.7376363877442184E-4</v>
      </c>
      <c r="F121" s="12">
        <f t="shared" si="14"/>
        <v>7.263056974720539E-3</v>
      </c>
      <c r="G121" s="12">
        <f t="shared" si="15"/>
        <v>7.2565452309562492E-7</v>
      </c>
      <c r="H121">
        <f t="shared" si="10"/>
        <v>0.77197289691023929</v>
      </c>
      <c r="I121" s="7">
        <f t="shared" si="11"/>
        <v>2.8009281217507387E-7</v>
      </c>
      <c r="J121">
        <f t="shared" si="12"/>
        <v>1.89907187824932E-7</v>
      </c>
      <c r="K121" s="7">
        <f t="shared" si="13"/>
        <v>4.7000000000000588E-7</v>
      </c>
    </row>
    <row r="122" spans="1:11" x14ac:dyDescent="0.25">
      <c r="A122" s="8">
        <f t="shared" si="8"/>
        <v>1.2000000000000025E-3</v>
      </c>
      <c r="B122" s="10">
        <v>-5.2999999999999999E-2</v>
      </c>
      <c r="D122" s="1">
        <v>112</v>
      </c>
      <c r="E122" s="12">
        <f t="shared" si="9"/>
        <v>5.7893268056518244E-4</v>
      </c>
      <c r="F122" s="12">
        <f t="shared" si="14"/>
        <v>7.8024046497329356E-3</v>
      </c>
      <c r="G122" s="12">
        <f t="shared" si="15"/>
        <v>6.8671752272867519E-7</v>
      </c>
      <c r="H122">
        <f t="shared" si="10"/>
        <v>0.73055055609433528</v>
      </c>
      <c r="I122" s="7">
        <f t="shared" si="11"/>
        <v>2.5084093405457898E-7</v>
      </c>
      <c r="J122">
        <f t="shared" si="12"/>
        <v>2.1915906594542687E-7</v>
      </c>
      <c r="K122" s="7">
        <f t="shared" si="13"/>
        <v>4.7000000000000588E-7</v>
      </c>
    </row>
    <row r="123" spans="1:11" x14ac:dyDescent="0.25">
      <c r="A123" s="8">
        <f t="shared" si="8"/>
        <v>1.2100000000000025E-3</v>
      </c>
      <c r="B123" s="10">
        <v>-7.5999999999999998E-2</v>
      </c>
      <c r="D123" s="1">
        <v>113</v>
      </c>
      <c r="E123" s="12">
        <f t="shared" si="9"/>
        <v>5.8410172235594292E-4</v>
      </c>
      <c r="F123" s="12">
        <f t="shared" si="14"/>
        <v>8.310980036868084E-3</v>
      </c>
      <c r="G123" s="12">
        <f t="shared" si="15"/>
        <v>6.4507214331085425E-7</v>
      </c>
      <c r="H123">
        <f t="shared" si="10"/>
        <v>0.68624696096899385</v>
      </c>
      <c r="I123" s="7">
        <f t="shared" si="11"/>
        <v>2.2133939897641449E-7</v>
      </c>
      <c r="J123">
        <f t="shared" si="12"/>
        <v>2.4866060102359136E-7</v>
      </c>
      <c r="K123" s="7">
        <f t="shared" si="13"/>
        <v>4.7000000000000588E-7</v>
      </c>
    </row>
    <row r="124" spans="1:11" x14ac:dyDescent="0.25">
      <c r="A124" s="8">
        <f t="shared" si="8"/>
        <v>1.2200000000000025E-3</v>
      </c>
      <c r="B124" s="10">
        <v>-9.6000000000000002E-2</v>
      </c>
      <c r="D124" s="1">
        <v>114</v>
      </c>
      <c r="E124" s="12">
        <f t="shared" si="9"/>
        <v>5.8927076414670352E-4</v>
      </c>
      <c r="F124" s="12">
        <f t="shared" si="14"/>
        <v>8.7867773406151446E-3</v>
      </c>
      <c r="G124" s="12">
        <f t="shared" si="15"/>
        <v>6.0088263210460649E-7</v>
      </c>
      <c r="H124">
        <f t="shared" si="10"/>
        <v>0.639236842664475</v>
      </c>
      <c r="I124" s="7">
        <f t="shared" si="11"/>
        <v>1.9205315827923399E-7</v>
      </c>
      <c r="J124">
        <f t="shared" si="12"/>
        <v>2.7794684172077189E-7</v>
      </c>
      <c r="K124" s="7">
        <f t="shared" si="13"/>
        <v>4.7000000000000588E-7</v>
      </c>
    </row>
    <row r="125" spans="1:11" x14ac:dyDescent="0.25">
      <c r="A125" s="8">
        <f t="shared" si="8"/>
        <v>1.2300000000000026E-3</v>
      </c>
      <c r="B125" s="10">
        <v>-0.115</v>
      </c>
      <c r="D125" s="1">
        <v>115</v>
      </c>
      <c r="E125" s="12">
        <f t="shared" si="9"/>
        <v>5.94439805937464E-4</v>
      </c>
      <c r="F125" s="12">
        <f t="shared" si="14"/>
        <v>9.2279200405602953E-3</v>
      </c>
      <c r="G125" s="12">
        <f t="shared" si="15"/>
        <v>5.5432327029900618E-7</v>
      </c>
      <c r="H125">
        <f t="shared" si="10"/>
        <v>0.58970560670107042</v>
      </c>
      <c r="I125" s="7">
        <f t="shared" si="11"/>
        <v>1.6344377021009845E-7</v>
      </c>
      <c r="J125">
        <f t="shared" si="12"/>
        <v>3.0655622978990756E-7</v>
      </c>
      <c r="K125" s="7">
        <f t="shared" si="13"/>
        <v>4.7000000000000598E-7</v>
      </c>
    </row>
    <row r="126" spans="1:11" x14ac:dyDescent="0.25">
      <c r="A126" s="8">
        <f t="shared" si="8"/>
        <v>1.2400000000000026E-3</v>
      </c>
      <c r="B126" s="10">
        <v>-0.13</v>
      </c>
      <c r="D126" s="1">
        <v>116</v>
      </c>
      <c r="E126" s="12">
        <f t="shared" si="9"/>
        <v>5.996088477282246E-4</v>
      </c>
      <c r="F126" s="12">
        <f t="shared" si="14"/>
        <v>9.6326682922879894E-3</v>
      </c>
      <c r="G126" s="12">
        <f t="shared" si="15"/>
        <v>5.0557768565359426E-7</v>
      </c>
      <c r="H126">
        <f t="shared" si="10"/>
        <v>0.53784860175914284</v>
      </c>
      <c r="I126" s="7">
        <f t="shared" si="11"/>
        <v>1.3596212565470455E-7</v>
      </c>
      <c r="J126">
        <f t="shared" si="12"/>
        <v>3.3403787434530146E-7</v>
      </c>
      <c r="K126" s="7">
        <f t="shared" si="13"/>
        <v>4.7000000000000598E-7</v>
      </c>
    </row>
    <row r="127" spans="1:11" x14ac:dyDescent="0.25">
      <c r="A127" s="8">
        <f t="shared" si="8"/>
        <v>1.2500000000000026E-3</v>
      </c>
      <c r="B127" s="10">
        <v>-0.14299999999999999</v>
      </c>
      <c r="D127" s="1">
        <v>117</v>
      </c>
      <c r="E127" s="12">
        <f t="shared" si="9"/>
        <v>6.0477788951898519E-4</v>
      </c>
      <c r="F127" s="12">
        <f t="shared" si="14"/>
        <v>9.9994257892390189E-3</v>
      </c>
      <c r="G127" s="12">
        <f t="shared" si="15"/>
        <v>4.5483812827981622E-7</v>
      </c>
      <c r="H127">
        <f t="shared" si="10"/>
        <v>0.48387034923384703</v>
      </c>
      <c r="I127" s="7">
        <f t="shared" si="11"/>
        <v>1.10041341987812E-7</v>
      </c>
      <c r="J127">
        <f t="shared" si="12"/>
        <v>3.5995865801219416E-7</v>
      </c>
      <c r="K127" s="7">
        <f t="shared" si="13"/>
        <v>4.7000000000000614E-7</v>
      </c>
    </row>
    <row r="128" spans="1:11" x14ac:dyDescent="0.25">
      <c r="A128" s="8">
        <f t="shared" si="8"/>
        <v>1.2600000000000027E-3</v>
      </c>
      <c r="B128" s="10">
        <v>-0.156</v>
      </c>
      <c r="D128" s="1">
        <v>118</v>
      </c>
      <c r="E128" s="12">
        <f t="shared" si="9"/>
        <v>6.0994693130974568E-4</v>
      </c>
      <c r="F128" s="12">
        <f t="shared" si="14"/>
        <v>1.0326746058462547E-2</v>
      </c>
      <c r="G128" s="12">
        <f t="shared" si="15"/>
        <v>4.0230471241634114E-7</v>
      </c>
      <c r="H128">
        <f t="shared" si="10"/>
        <v>0.42798373661312888</v>
      </c>
      <c r="I128" s="7">
        <f t="shared" si="11"/>
        <v>8.6089937038507966E-8</v>
      </c>
      <c r="J128">
        <f t="shared" si="12"/>
        <v>3.8391006296149824E-7</v>
      </c>
      <c r="K128" s="7">
        <f t="shared" si="13"/>
        <v>4.7000000000000619E-7</v>
      </c>
    </row>
    <row r="129" spans="1:11" x14ac:dyDescent="0.25">
      <c r="A129" s="8">
        <f t="shared" si="8"/>
        <v>1.2700000000000027E-3</v>
      </c>
      <c r="B129" s="10">
        <v>-0.16400000000000001</v>
      </c>
      <c r="D129" s="1">
        <v>119</v>
      </c>
      <c r="E129" s="12">
        <f t="shared" si="9"/>
        <v>6.1511597310050627E-4</v>
      </c>
      <c r="F129" s="12">
        <f t="shared" si="14"/>
        <v>1.0613338165432005E-2</v>
      </c>
      <c r="G129" s="12">
        <f t="shared" si="15"/>
        <v>3.4818462718866276E-7</v>
      </c>
      <c r="H129">
        <f t="shared" si="10"/>
        <v>0.37040917786027955</v>
      </c>
      <c r="I129" s="7">
        <f t="shared" si="11"/>
        <v>6.4485390750270256E-8</v>
      </c>
      <c r="J129">
        <f t="shared" si="12"/>
        <v>4.055146092497361E-7</v>
      </c>
      <c r="K129" s="7">
        <f t="shared" si="13"/>
        <v>4.7000000000000635E-7</v>
      </c>
    </row>
    <row r="130" spans="1:11" x14ac:dyDescent="0.25">
      <c r="A130" s="8">
        <f t="shared" si="8"/>
        <v>1.2800000000000027E-3</v>
      </c>
      <c r="B130" s="10">
        <v>-0.17</v>
      </c>
      <c r="D130" s="1">
        <v>120</v>
      </c>
      <c r="E130" s="12">
        <f t="shared" si="9"/>
        <v>6.2028501489126686E-4</v>
      </c>
      <c r="F130" s="12">
        <f t="shared" si="14"/>
        <v>1.0858071805425333E-2</v>
      </c>
      <c r="G130" s="12">
        <f t="shared" si="15"/>
        <v>2.9269131946570552E-7</v>
      </c>
      <c r="H130">
        <f t="shared" si="10"/>
        <v>0.31137374411245267</v>
      </c>
      <c r="I130" s="7">
        <f t="shared" si="11"/>
        <v>4.5568196005625362E-8</v>
      </c>
      <c r="J130">
        <f t="shared" si="12"/>
        <v>4.2443180399438113E-7</v>
      </c>
      <c r="K130" s="7">
        <f t="shared" si="13"/>
        <v>4.7000000000000651E-7</v>
      </c>
    </row>
    <row r="131" spans="1:11" x14ac:dyDescent="0.25">
      <c r="A131" s="8">
        <f t="shared" si="8"/>
        <v>1.2900000000000027E-3</v>
      </c>
      <c r="B131" s="10">
        <v>-0.17399999999999999</v>
      </c>
      <c r="D131" s="1">
        <v>121</v>
      </c>
      <c r="E131" s="12">
        <f t="shared" si="9"/>
        <v>6.2545405668202735E-4</v>
      </c>
      <c r="F131" s="12">
        <f t="shared" si="14"/>
        <v>1.1059981761389429E-2</v>
      </c>
      <c r="G131" s="12">
        <f t="shared" si="15"/>
        <v>2.3604365203620854E-7</v>
      </c>
      <c r="H131">
        <f t="shared" si="10"/>
        <v>0.25111026812362613</v>
      </c>
      <c r="I131" s="7">
        <f t="shared" si="11"/>
        <v>2.9636492375846124E-8</v>
      </c>
      <c r="J131">
        <f t="shared" si="12"/>
        <v>4.4036350762416055E-7</v>
      </c>
      <c r="K131" s="7">
        <f t="shared" si="13"/>
        <v>4.7000000000000667E-7</v>
      </c>
    </row>
    <row r="132" spans="1:11" x14ac:dyDescent="0.25">
      <c r="A132" s="8">
        <f t="shared" ref="A132:A195" si="16">A131+0.00001</f>
        <v>1.3000000000000028E-3</v>
      </c>
      <c r="B132" s="10">
        <v>-0.17499999999999999</v>
      </c>
      <c r="D132" s="1">
        <v>122</v>
      </c>
      <c r="E132" s="12">
        <f t="shared" si="9"/>
        <v>6.3062309847278794E-4</v>
      </c>
      <c r="F132" s="12">
        <f t="shared" si="14"/>
        <v>1.1218271710707212E-2</v>
      </c>
      <c r="G132" s="12">
        <f t="shared" si="15"/>
        <v>1.7846504042499655E-7</v>
      </c>
      <c r="H132">
        <f t="shared" si="10"/>
        <v>0.18985642598403887</v>
      </c>
      <c r="I132" s="7">
        <f t="shared" si="11"/>
        <v>1.6941367369093429E-8</v>
      </c>
      <c r="J132">
        <f t="shared" si="12"/>
        <v>4.5305863263091336E-7</v>
      </c>
      <c r="K132" s="7">
        <f t="shared" si="13"/>
        <v>4.7000000000000678E-7</v>
      </c>
    </row>
    <row r="133" spans="1:11" x14ac:dyDescent="0.25">
      <c r="A133" s="8">
        <f t="shared" si="16"/>
        <v>1.3100000000000028E-3</v>
      </c>
      <c r="B133" s="10">
        <v>-0.17299999999999999</v>
      </c>
      <c r="D133" s="1">
        <v>123</v>
      </c>
      <c r="E133" s="12">
        <f t="shared" si="9"/>
        <v>6.3579214026354854E-4</v>
      </c>
      <c r="F133" s="12">
        <f t="shared" si="14"/>
        <v>1.1332317365853597E-2</v>
      </c>
      <c r="G133" s="12">
        <f t="shared" si="15"/>
        <v>1.2018257175349088E-7</v>
      </c>
      <c r="H133">
        <f t="shared" si="10"/>
        <v>0.12785379973775626</v>
      </c>
      <c r="I133" s="7">
        <f t="shared" si="11"/>
        <v>7.6828992304696737E-9</v>
      </c>
      <c r="J133">
        <f t="shared" si="12"/>
        <v>4.623171007695372E-7</v>
      </c>
      <c r="K133" s="7">
        <f t="shared" si="13"/>
        <v>4.7000000000000688E-7</v>
      </c>
    </row>
    <row r="134" spans="1:11" x14ac:dyDescent="0.25">
      <c r="A134" s="8">
        <f t="shared" si="16"/>
        <v>1.3200000000000028E-3</v>
      </c>
      <c r="B134" s="10">
        <v>-0.16900000000000001</v>
      </c>
      <c r="D134" s="1">
        <v>124</v>
      </c>
      <c r="E134" s="12">
        <f t="shared" si="9"/>
        <v>6.4096118205430902E-4</v>
      </c>
      <c r="F134" s="12">
        <f t="shared" si="14"/>
        <v>1.1401668936553809E-2</v>
      </c>
      <c r="G134" s="12">
        <f t="shared" si="15"/>
        <v>6.1426109119629913E-8</v>
      </c>
      <c r="H134">
        <f t="shared" si="10"/>
        <v>6.5346924595350978E-2</v>
      </c>
      <c r="I134" s="7">
        <f t="shared" si="11"/>
        <v>2.0070036604131287E-9</v>
      </c>
      <c r="J134">
        <f t="shared" si="12"/>
        <v>4.6799299633959384E-7</v>
      </c>
      <c r="K134" s="7">
        <f t="shared" si="13"/>
        <v>4.7000000000000699E-7</v>
      </c>
    </row>
    <row r="135" spans="1:11" x14ac:dyDescent="0.25">
      <c r="A135" s="8">
        <f t="shared" si="16"/>
        <v>1.3300000000000028E-3</v>
      </c>
      <c r="B135" s="10">
        <v>-0.16500000000000001</v>
      </c>
      <c r="D135" s="1">
        <v>125</v>
      </c>
      <c r="E135" s="12">
        <f t="shared" si="9"/>
        <v>6.4613022384506962E-4</v>
      </c>
      <c r="F135" s="12">
        <f t="shared" si="14"/>
        <v>1.1426052903733393E-2</v>
      </c>
      <c r="G135" s="12">
        <f t="shared" si="15"/>
        <v>2.4273850294788901E-9</v>
      </c>
      <c r="H135">
        <f t="shared" si="10"/>
        <v>2.5823244994456276E-3</v>
      </c>
      <c r="I135" s="7">
        <f t="shared" si="11"/>
        <v>3.1341479156054423E-12</v>
      </c>
      <c r="J135">
        <f t="shared" si="12"/>
        <v>4.6999686585209149E-7</v>
      </c>
      <c r="K135" s="7">
        <f t="shared" si="13"/>
        <v>4.7000000000000709E-7</v>
      </c>
    </row>
    <row r="136" spans="1:11" x14ac:dyDescent="0.25">
      <c r="A136" s="8">
        <f t="shared" si="16"/>
        <v>1.3400000000000029E-3</v>
      </c>
      <c r="B136" s="10">
        <v>-0.154</v>
      </c>
      <c r="D136" s="1">
        <v>126</v>
      </c>
      <c r="E136" s="12">
        <f t="shared" si="9"/>
        <v>6.5129926563583021E-4</v>
      </c>
      <c r="F136" s="12">
        <f t="shared" si="14"/>
        <v>1.1405373098263557E-2</v>
      </c>
      <c r="G136" s="12">
        <f t="shared" si="15"/>
        <v>-5.6580912544010835E-8</v>
      </c>
      <c r="H136">
        <f t="shared" si="10"/>
        <v>-6.0192460153203016E-2</v>
      </c>
      <c r="I136" s="7">
        <f t="shared" si="11"/>
        <v>1.7028721618686184E-9</v>
      </c>
      <c r="J136">
        <f t="shared" si="12"/>
        <v>4.6829712783813856E-7</v>
      </c>
      <c r="K136" s="7">
        <f t="shared" si="13"/>
        <v>4.700000000000072E-7</v>
      </c>
    </row>
    <row r="137" spans="1:11" x14ac:dyDescent="0.25">
      <c r="A137" s="8">
        <f t="shared" si="16"/>
        <v>1.3500000000000029E-3</v>
      </c>
      <c r="B137" s="10">
        <v>-0.14399999999999999</v>
      </c>
      <c r="D137" s="1">
        <v>127</v>
      </c>
      <c r="E137" s="12">
        <f t="shared" si="9"/>
        <v>6.564683074265907E-4</v>
      </c>
      <c r="F137" s="12">
        <f t="shared" si="14"/>
        <v>1.1339711080247337E-2</v>
      </c>
      <c r="G137" s="12">
        <f t="shared" si="15"/>
        <v>-1.1536605787055561E-7</v>
      </c>
      <c r="H137">
        <f t="shared" si="10"/>
        <v>-0.12272984879846341</v>
      </c>
      <c r="I137" s="7">
        <f t="shared" si="11"/>
        <v>7.0794294194640342E-9</v>
      </c>
      <c r="J137">
        <f t="shared" si="12"/>
        <v>4.6292057058054322E-7</v>
      </c>
      <c r="K137" s="7">
        <f t="shared" si="13"/>
        <v>4.7000000000000725E-7</v>
      </c>
    </row>
    <row r="138" spans="1:11" x14ac:dyDescent="0.25">
      <c r="A138" s="8">
        <f t="shared" si="16"/>
        <v>1.3600000000000029E-3</v>
      </c>
      <c r="B138" s="10">
        <v>-0.13200000000000001</v>
      </c>
      <c r="D138" s="1">
        <v>128</v>
      </c>
      <c r="E138" s="12">
        <f t="shared" si="9"/>
        <v>6.6163734921735129E-4</v>
      </c>
      <c r="F138" s="12">
        <f t="shared" si="14"/>
        <v>1.1229325817350692E-2</v>
      </c>
      <c r="G138" s="12">
        <f t="shared" si="15"/>
        <v>-1.7369620532100622E-7</v>
      </c>
      <c r="H138">
        <f t="shared" si="10"/>
        <v>-0.1847831971500066</v>
      </c>
      <c r="I138" s="7">
        <f t="shared" si="11"/>
        <v>1.6048070076019759E-8</v>
      </c>
      <c r="J138">
        <f t="shared" si="12"/>
        <v>4.5395192992398766E-7</v>
      </c>
      <c r="K138" s="7">
        <f t="shared" si="13"/>
        <v>4.7000000000000741E-7</v>
      </c>
    </row>
    <row r="139" spans="1:11" x14ac:dyDescent="0.25">
      <c r="A139" s="8">
        <f t="shared" si="16"/>
        <v>1.3700000000000029E-3</v>
      </c>
      <c r="B139" s="10">
        <v>-0.11799999999999999</v>
      </c>
      <c r="D139" s="1">
        <v>129</v>
      </c>
      <c r="E139" s="12">
        <f t="shared" ref="E139:E202" si="17">D139*$E$4</f>
        <v>6.6680639100811189E-4</v>
      </c>
      <c r="F139" s="12">
        <f t="shared" si="14"/>
        <v>1.1074652663447171E-2</v>
      </c>
      <c r="G139" s="12">
        <f t="shared" si="15"/>
        <v>-2.3134130375474036E-7</v>
      </c>
      <c r="H139">
        <f t="shared" ref="H139:H202" si="18">G139/$E$2</f>
        <v>-0.24610776995185146</v>
      </c>
      <c r="I139" s="7">
        <f t="shared" ref="I139:I202" si="19">$E$2*H139^2/2</f>
        <v>2.8467446182416519E-8</v>
      </c>
      <c r="J139">
        <f t="shared" ref="J139:J202" si="20">$E$1*F139^2/2</f>
        <v>4.4153255381759104E-7</v>
      </c>
      <c r="K139" s="7">
        <f t="shared" ref="K139:K202" si="21">I139+J139</f>
        <v>4.7000000000000757E-7</v>
      </c>
    </row>
    <row r="140" spans="1:11" x14ac:dyDescent="0.25">
      <c r="A140" s="8">
        <f t="shared" si="16"/>
        <v>1.380000000000003E-3</v>
      </c>
      <c r="B140" s="10">
        <v>-0.10199999999999999</v>
      </c>
      <c r="D140" s="1">
        <v>130</v>
      </c>
      <c r="E140" s="12">
        <f t="shared" si="17"/>
        <v>6.7197543279887237E-4</v>
      </c>
      <c r="F140" s="12">
        <f t="shared" ref="F140:F203" si="22">(2*G139+$E$6*F139)/$E$7</f>
        <v>1.0876301641604335E-2</v>
      </c>
      <c r="G140" s="12">
        <f t="shared" ref="G140:G203" si="23">G139-(F140+F139)*$E$4/2</f>
        <v>-2.8807400382968367E-7</v>
      </c>
      <c r="H140">
        <f t="shared" si="18"/>
        <v>-0.30646170620179114</v>
      </c>
      <c r="I140" s="7">
        <f t="shared" si="19"/>
        <v>4.4141825363013088E-8</v>
      </c>
      <c r="J140">
        <f t="shared" si="20"/>
        <v>4.2585817463699453E-7</v>
      </c>
      <c r="K140" s="7">
        <f t="shared" si="21"/>
        <v>4.7000000000000762E-7</v>
      </c>
    </row>
    <row r="141" spans="1:11" x14ac:dyDescent="0.25">
      <c r="A141" s="8">
        <f t="shared" si="16"/>
        <v>1.390000000000003E-3</v>
      </c>
      <c r="B141" s="10">
        <v>-8.5999999999999993E-2</v>
      </c>
      <c r="D141" s="1">
        <v>131</v>
      </c>
      <c r="E141" s="12">
        <f t="shared" si="17"/>
        <v>6.7714447458963297E-4</v>
      </c>
      <c r="F141" s="12">
        <f t="shared" si="22"/>
        <v>1.0635055038183752E-2</v>
      </c>
      <c r="G141" s="12">
        <f t="shared" si="23"/>
        <v>-3.436705546565741E-7</v>
      </c>
      <c r="H141">
        <f t="shared" si="18"/>
        <v>-0.3656069730389086</v>
      </c>
      <c r="I141" s="7">
        <f t="shared" si="19"/>
        <v>6.2824175605296421E-8</v>
      </c>
      <c r="J141">
        <f t="shared" si="20"/>
        <v>4.0717582439471139E-7</v>
      </c>
      <c r="K141" s="7">
        <f t="shared" si="21"/>
        <v>4.7000000000000778E-7</v>
      </c>
    </row>
    <row r="142" spans="1:11" x14ac:dyDescent="0.25">
      <c r="A142" s="8">
        <f t="shared" si="16"/>
        <v>1.400000000000003E-3</v>
      </c>
      <c r="B142" s="10">
        <v>-6.8000000000000005E-2</v>
      </c>
      <c r="D142" s="1">
        <v>132</v>
      </c>
      <c r="E142" s="12">
        <f t="shared" si="17"/>
        <v>6.8231351638039356E-4</v>
      </c>
      <c r="F142" s="12">
        <f t="shared" si="22"/>
        <v>1.0351864317543286E-2</v>
      </c>
      <c r="G142" s="12">
        <f t="shared" si="23"/>
        <v>-3.9791168626111143E-7</v>
      </c>
      <c r="H142">
        <f t="shared" si="18"/>
        <v>-0.42331030453309726</v>
      </c>
      <c r="I142" s="7">
        <f t="shared" si="19"/>
        <v>8.4220058544234664E-8</v>
      </c>
      <c r="J142">
        <f t="shared" si="20"/>
        <v>3.8577994145577324E-7</v>
      </c>
      <c r="K142" s="7">
        <f t="shared" si="21"/>
        <v>4.7000000000000789E-7</v>
      </c>
    </row>
    <row r="143" spans="1:11" x14ac:dyDescent="0.25">
      <c r="A143" s="8">
        <f t="shared" si="16"/>
        <v>1.410000000000003E-3</v>
      </c>
      <c r="B143" s="10">
        <v>-5.0999999999999997E-2</v>
      </c>
      <c r="D143" s="1">
        <v>133</v>
      </c>
      <c r="E143" s="12">
        <f t="shared" si="17"/>
        <v>6.8748255817115405E-4</v>
      </c>
      <c r="F143" s="12">
        <f t="shared" si="22"/>
        <v>1.0027846369509971E-2</v>
      </c>
      <c r="G143" s="12">
        <f t="shared" si="23"/>
        <v>-4.5058347437360533E-7</v>
      </c>
      <c r="H143">
        <f t="shared" si="18"/>
        <v>-0.47934412167404822</v>
      </c>
      <c r="I143" s="7">
        <f t="shared" si="19"/>
        <v>1.0799226988222843E-7</v>
      </c>
      <c r="J143">
        <f t="shared" si="20"/>
        <v>3.6200773011777953E-7</v>
      </c>
      <c r="K143" s="7">
        <f t="shared" si="21"/>
        <v>4.7000000000000794E-7</v>
      </c>
    </row>
    <row r="144" spans="1:11" x14ac:dyDescent="0.25">
      <c r="A144" s="8">
        <f t="shared" si="16"/>
        <v>1.4200000000000031E-3</v>
      </c>
      <c r="B144" s="10">
        <v>-3.4000000000000002E-2</v>
      </c>
      <c r="D144" s="1">
        <v>134</v>
      </c>
      <c r="E144" s="12">
        <f t="shared" si="17"/>
        <v>6.9265159996191464E-4</v>
      </c>
      <c r="F144" s="12">
        <f t="shared" si="22"/>
        <v>9.6642791044232387E-3</v>
      </c>
      <c r="G144" s="12">
        <f t="shared" si="23"/>
        <v>-5.0147818413543595E-7</v>
      </c>
      <c r="H144">
        <f t="shared" si="18"/>
        <v>-0.53348742993131482</v>
      </c>
      <c r="I144" s="7">
        <f t="shared" si="19"/>
        <v>1.3376615381051818E-7</v>
      </c>
      <c r="J144">
        <f t="shared" si="20"/>
        <v>3.3623384618948986E-7</v>
      </c>
      <c r="K144" s="7">
        <f t="shared" si="21"/>
        <v>4.7000000000000805E-7</v>
      </c>
    </row>
    <row r="145" spans="1:11" x14ac:dyDescent="0.25">
      <c r="A145" s="8">
        <f t="shared" si="16"/>
        <v>1.4300000000000031E-3</v>
      </c>
      <c r="B145" s="10">
        <v>-1.6E-2</v>
      </c>
      <c r="D145" s="1">
        <v>135</v>
      </c>
      <c r="E145" s="12">
        <f t="shared" si="17"/>
        <v>6.9782064175267524E-4</v>
      </c>
      <c r="F145" s="12">
        <f t="shared" si="22"/>
        <v>9.2625964131213892E-3</v>
      </c>
      <c r="G145" s="12">
        <f t="shared" si="23"/>
        <v>-5.503950893947915E-7</v>
      </c>
      <c r="H145">
        <f t="shared" si="18"/>
        <v>-0.58552669084552289</v>
      </c>
      <c r="I145" s="7">
        <f t="shared" si="19"/>
        <v>1.61135507675479E-7</v>
      </c>
      <c r="J145">
        <f t="shared" si="20"/>
        <v>3.088644923245292E-7</v>
      </c>
      <c r="K145" s="7">
        <f t="shared" si="21"/>
        <v>4.7000000000000821E-7</v>
      </c>
    </row>
    <row r="146" spans="1:11" x14ac:dyDescent="0.25">
      <c r="A146" s="8">
        <f t="shared" si="16"/>
        <v>1.4400000000000031E-3</v>
      </c>
      <c r="B146" s="10">
        <v>4.0000000000000001E-3</v>
      </c>
      <c r="D146" s="1">
        <v>136</v>
      </c>
      <c r="E146" s="12">
        <f t="shared" si="17"/>
        <v>7.0298968354343572E-4</v>
      </c>
      <c r="F146" s="12">
        <f t="shared" si="22"/>
        <v>8.8243825117489249E-3</v>
      </c>
      <c r="G146" s="12">
        <f t="shared" si="23"/>
        <v>-5.9714126436042156E-7</v>
      </c>
      <c r="H146">
        <f t="shared" si="18"/>
        <v>-0.63525666421321447</v>
      </c>
      <c r="I146" s="7">
        <f t="shared" si="19"/>
        <v>1.8966898383083132E-7</v>
      </c>
      <c r="J146">
        <f t="shared" si="20"/>
        <v>2.8033101616917694E-7</v>
      </c>
      <c r="K146" s="7">
        <f t="shared" si="21"/>
        <v>4.7000000000000826E-7</v>
      </c>
    </row>
    <row r="147" spans="1:11" x14ac:dyDescent="0.25">
      <c r="A147" s="8">
        <f t="shared" si="16"/>
        <v>1.4500000000000032E-3</v>
      </c>
      <c r="B147" s="10">
        <v>1.9E-2</v>
      </c>
      <c r="D147" s="1">
        <v>137</v>
      </c>
      <c r="E147" s="12">
        <f t="shared" si="17"/>
        <v>7.0815872533419632E-4</v>
      </c>
      <c r="F147" s="12">
        <f t="shared" si="22"/>
        <v>8.3513656936884915E-3</v>
      </c>
      <c r="G147" s="12">
        <f t="shared" si="23"/>
        <v>-6.415323444911649E-7</v>
      </c>
      <c r="H147">
        <f t="shared" si="18"/>
        <v>-0.68248121754379243</v>
      </c>
      <c r="I147" s="7">
        <f t="shared" si="19"/>
        <v>2.1891688778102697E-7</v>
      </c>
      <c r="J147">
        <f t="shared" si="20"/>
        <v>2.5108311221898142E-7</v>
      </c>
      <c r="K147" s="7">
        <f t="shared" si="21"/>
        <v>4.7000000000000842E-7</v>
      </c>
    </row>
    <row r="148" spans="1:11" x14ac:dyDescent="0.25">
      <c r="A148" s="8">
        <f t="shared" si="16"/>
        <v>1.4600000000000032E-3</v>
      </c>
      <c r="B148" s="10">
        <v>3.5999999999999997E-2</v>
      </c>
      <c r="D148" s="1">
        <v>138</v>
      </c>
      <c r="E148" s="12">
        <f t="shared" si="17"/>
        <v>7.1332776712495691E-4</v>
      </c>
      <c r="F148" s="12">
        <f t="shared" si="22"/>
        <v>7.8454115132595027E-3</v>
      </c>
      <c r="G148" s="12">
        <f t="shared" si="23"/>
        <v>-6.8339325362034097E-7</v>
      </c>
      <c r="H148">
        <f t="shared" si="18"/>
        <v>-0.72701409959610741</v>
      </c>
      <c r="I148" s="7">
        <f t="shared" si="19"/>
        <v>2.4841826547542319E-7</v>
      </c>
      <c r="J148">
        <f t="shared" si="20"/>
        <v>2.215817345245851E-7</v>
      </c>
      <c r="K148" s="7">
        <f t="shared" si="21"/>
        <v>4.7000000000000831E-7</v>
      </c>
    </row>
    <row r="149" spans="1:11" x14ac:dyDescent="0.25">
      <c r="A149" s="8">
        <f t="shared" si="16"/>
        <v>1.4700000000000032E-3</v>
      </c>
      <c r="B149" s="10">
        <v>5.1999999999999998E-2</v>
      </c>
      <c r="D149" s="1">
        <v>139</v>
      </c>
      <c r="E149" s="12">
        <f t="shared" si="17"/>
        <v>7.184968089157174E-4</v>
      </c>
      <c r="F149" s="12">
        <f t="shared" si="22"/>
        <v>7.3085154280666071E-3</v>
      </c>
      <c r="G149" s="12">
        <f t="shared" si="23"/>
        <v>-7.2255889444726446E-7</v>
      </c>
      <c r="H149">
        <f t="shared" si="18"/>
        <v>-0.76867967494389833</v>
      </c>
      <c r="I149" s="7">
        <f t="shared" si="19"/>
        <v>2.7770816805577287E-7</v>
      </c>
      <c r="J149">
        <f t="shared" si="20"/>
        <v>1.9229183194423541E-7</v>
      </c>
      <c r="K149" s="7">
        <f t="shared" si="21"/>
        <v>4.7000000000000831E-7</v>
      </c>
    </row>
    <row r="150" spans="1:11" x14ac:dyDescent="0.25">
      <c r="A150" s="8">
        <f t="shared" si="16"/>
        <v>1.4800000000000032E-3</v>
      </c>
      <c r="B150" s="10">
        <v>6.7000000000000004E-2</v>
      </c>
      <c r="D150" s="1">
        <v>140</v>
      </c>
      <c r="E150" s="12">
        <f t="shared" si="17"/>
        <v>7.2366585070647799E-4</v>
      </c>
      <c r="F150" s="12">
        <f t="shared" si="22"/>
        <v>6.7427949290161902E-3</v>
      </c>
      <c r="G150" s="12">
        <f t="shared" si="23"/>
        <v>-7.5887479967261829E-7</v>
      </c>
      <c r="H150">
        <f t="shared" si="18"/>
        <v>-0.80731361667299817</v>
      </c>
      <c r="I150" s="7">
        <f t="shared" si="19"/>
        <v>3.0632497956284923E-7</v>
      </c>
      <c r="J150">
        <f t="shared" si="20"/>
        <v>1.6367502043715922E-7</v>
      </c>
      <c r="K150" s="7">
        <f t="shared" si="21"/>
        <v>4.7000000000000842E-7</v>
      </c>
    </row>
    <row r="151" spans="1:11" x14ac:dyDescent="0.25">
      <c r="A151" s="8">
        <f t="shared" si="16"/>
        <v>1.4900000000000033E-3</v>
      </c>
      <c r="B151" s="10">
        <v>7.8E-2</v>
      </c>
      <c r="D151" s="1">
        <v>141</v>
      </c>
      <c r="E151" s="12">
        <f t="shared" si="17"/>
        <v>7.2883489249723858E-4</v>
      </c>
      <c r="F151" s="12">
        <f t="shared" si="22"/>
        <v>6.1504811890397155E-3</v>
      </c>
      <c r="G151" s="12">
        <f t="shared" si="23"/>
        <v>-7.9219774120964126E-7</v>
      </c>
      <c r="H151">
        <f t="shared" si="18"/>
        <v>-0.84276355447834173</v>
      </c>
      <c r="I151" s="7">
        <f t="shared" si="19"/>
        <v>3.3381769211577537E-7</v>
      </c>
      <c r="J151">
        <f t="shared" si="20"/>
        <v>1.3618230788423302E-7</v>
      </c>
      <c r="K151" s="7">
        <f t="shared" si="21"/>
        <v>4.7000000000000842E-7</v>
      </c>
    </row>
    <row r="152" spans="1:11" x14ac:dyDescent="0.25">
      <c r="A152" s="8">
        <f t="shared" si="16"/>
        <v>1.5000000000000033E-3</v>
      </c>
      <c r="B152" s="10">
        <v>0.09</v>
      </c>
      <c r="D152" s="1">
        <v>142</v>
      </c>
      <c r="E152" s="12">
        <f t="shared" si="17"/>
        <v>7.3400393428799907E-4</v>
      </c>
      <c r="F152" s="12">
        <f t="shared" si="22"/>
        <v>5.5339102634609531E-3</v>
      </c>
      <c r="G152" s="12">
        <f t="shared" si="23"/>
        <v>-8.2239629506843196E-7</v>
      </c>
      <c r="H152">
        <f t="shared" si="18"/>
        <v>-0.87488967560471487</v>
      </c>
      <c r="I152" s="7">
        <f t="shared" si="19"/>
        <v>3.5975301390546991E-7</v>
      </c>
      <c r="J152">
        <f t="shared" si="20"/>
        <v>1.1024698609453851E-7</v>
      </c>
      <c r="K152" s="7">
        <f t="shared" si="21"/>
        <v>4.7000000000000842E-7</v>
      </c>
    </row>
    <row r="153" spans="1:11" x14ac:dyDescent="0.25">
      <c r="A153" s="8">
        <f t="shared" si="16"/>
        <v>1.5100000000000033E-3</v>
      </c>
      <c r="B153" s="10">
        <v>9.9000000000000005E-2</v>
      </c>
      <c r="D153" s="1">
        <v>143</v>
      </c>
      <c r="E153" s="12">
        <f t="shared" si="17"/>
        <v>7.3917297607875966E-4</v>
      </c>
      <c r="F153" s="12">
        <f t="shared" si="22"/>
        <v>4.8955138767123579E-3</v>
      </c>
      <c r="G153" s="12">
        <f t="shared" si="23"/>
        <v>-8.4935135968549341E-7</v>
      </c>
      <c r="H153">
        <f t="shared" si="18"/>
        <v>-0.90356527626116323</v>
      </c>
      <c r="I153" s="7">
        <f t="shared" si="19"/>
        <v>3.8372219797850874E-7</v>
      </c>
      <c r="J153">
        <f t="shared" si="20"/>
        <v>8.6277802021499731E-8</v>
      </c>
      <c r="K153" s="7">
        <f t="shared" si="21"/>
        <v>4.7000000000000847E-7</v>
      </c>
    </row>
    <row r="154" spans="1:11" x14ac:dyDescent="0.25">
      <c r="A154" s="8">
        <f t="shared" si="16"/>
        <v>1.5200000000000033E-3</v>
      </c>
      <c r="B154" s="10">
        <v>0.107</v>
      </c>
      <c r="D154" s="1">
        <v>144</v>
      </c>
      <c r="E154" s="12">
        <f t="shared" si="17"/>
        <v>7.4434201786952015E-4</v>
      </c>
      <c r="F154" s="12">
        <f t="shared" si="22"/>
        <v>4.2378098317373452E-3</v>
      </c>
      <c r="G154" s="12">
        <f t="shared" si="23"/>
        <v>-8.729566256542538E-7</v>
      </c>
      <c r="H154">
        <f t="shared" si="18"/>
        <v>-0.9286772613343125</v>
      </c>
      <c r="I154" s="7">
        <f t="shared" si="19"/>
        <v>4.0534748418811749E-7</v>
      </c>
      <c r="J154">
        <f t="shared" si="20"/>
        <v>6.4652515811890944E-8</v>
      </c>
      <c r="K154" s="7">
        <f t="shared" si="21"/>
        <v>4.7000000000000842E-7</v>
      </c>
    </row>
    <row r="155" spans="1:11" x14ac:dyDescent="0.25">
      <c r="A155" s="8">
        <f t="shared" si="16"/>
        <v>1.5300000000000034E-3</v>
      </c>
      <c r="B155" s="10">
        <v>0.114</v>
      </c>
      <c r="D155" s="1">
        <v>145</v>
      </c>
      <c r="E155" s="12">
        <f t="shared" si="17"/>
        <v>7.4951105966028074E-4</v>
      </c>
      <c r="F155" s="12">
        <f t="shared" si="22"/>
        <v>3.5633920799032922E-3</v>
      </c>
      <c r="G155" s="12">
        <f t="shared" si="23"/>
        <v>-8.9311899500396957E-7</v>
      </c>
      <c r="H155">
        <f t="shared" si="18"/>
        <v>-0.95012659042975489</v>
      </c>
      <c r="I155" s="7">
        <f t="shared" si="19"/>
        <v>4.2428805278558544E-7</v>
      </c>
      <c r="J155">
        <f t="shared" si="20"/>
        <v>4.5711947214423041E-8</v>
      </c>
      <c r="K155" s="7">
        <f t="shared" si="21"/>
        <v>4.7000000000000847E-7</v>
      </c>
    </row>
    <row r="156" spans="1:11" x14ac:dyDescent="0.25">
      <c r="A156" s="8">
        <f t="shared" si="16"/>
        <v>1.5400000000000034E-3</v>
      </c>
      <c r="B156" s="10">
        <v>0.12</v>
      </c>
      <c r="D156" s="1">
        <v>146</v>
      </c>
      <c r="E156" s="12">
        <f t="shared" si="17"/>
        <v>7.5468010145104134E-4</v>
      </c>
      <c r="F156" s="12">
        <f t="shared" si="22"/>
        <v>2.8749204905890156E-3</v>
      </c>
      <c r="G156" s="12">
        <f t="shared" si="23"/>
        <v>-9.0975894837339649E-7</v>
      </c>
      <c r="H156">
        <f t="shared" si="18"/>
        <v>-0.96782866848233673</v>
      </c>
      <c r="I156" s="7">
        <f t="shared" si="19"/>
        <v>4.4024539582205761E-7</v>
      </c>
      <c r="J156">
        <f t="shared" si="20"/>
        <v>2.9754604177950909E-8</v>
      </c>
      <c r="K156" s="7">
        <f t="shared" si="21"/>
        <v>4.7000000000000852E-7</v>
      </c>
    </row>
    <row r="157" spans="1:11" x14ac:dyDescent="0.25">
      <c r="A157" s="8">
        <f t="shared" si="16"/>
        <v>1.5500000000000034E-3</v>
      </c>
      <c r="B157" s="10">
        <v>0.121</v>
      </c>
      <c r="D157" s="1">
        <v>147</v>
      </c>
      <c r="E157" s="12">
        <f t="shared" si="17"/>
        <v>7.5984914324180182E-4</v>
      </c>
      <c r="F157" s="12">
        <f t="shared" si="22"/>
        <v>2.1751103607949612E-3</v>
      </c>
      <c r="G157" s="12">
        <f t="shared" si="23"/>
        <v>-9.2281085863111343E-7</v>
      </c>
      <c r="H157">
        <f t="shared" si="18"/>
        <v>-0.98171367939480148</v>
      </c>
      <c r="I157" s="7">
        <f t="shared" si="19"/>
        <v>4.5296802170611311E-7</v>
      </c>
      <c r="J157">
        <f t="shared" si="20"/>
        <v>1.7031978293895312E-8</v>
      </c>
      <c r="K157" s="7">
        <f t="shared" si="21"/>
        <v>4.7000000000000842E-7</v>
      </c>
    </row>
    <row r="158" spans="1:11" x14ac:dyDescent="0.25">
      <c r="A158" s="8">
        <f t="shared" si="16"/>
        <v>1.5600000000000034E-3</v>
      </c>
      <c r="B158" s="10">
        <v>0.123</v>
      </c>
      <c r="D158" s="1">
        <v>148</v>
      </c>
      <c r="E158" s="12">
        <f t="shared" si="17"/>
        <v>7.6501818503256242E-4</v>
      </c>
      <c r="F158" s="12">
        <f t="shared" si="22"/>
        <v>1.4667217061496672E-3</v>
      </c>
      <c r="G158" s="12">
        <f t="shared" si="23"/>
        <v>-9.3222324970559782E-7</v>
      </c>
      <c r="H158">
        <f t="shared" si="18"/>
        <v>-0.99172686138893384</v>
      </c>
      <c r="I158" s="7">
        <f t="shared" si="19"/>
        <v>4.6225541877216245E-7</v>
      </c>
      <c r="J158">
        <f t="shared" si="20"/>
        <v>7.7445812278461268E-9</v>
      </c>
      <c r="K158" s="7">
        <f t="shared" si="21"/>
        <v>4.7000000000000858E-7</v>
      </c>
    </row>
    <row r="159" spans="1:11" x14ac:dyDescent="0.25">
      <c r="A159" s="8">
        <f t="shared" si="16"/>
        <v>1.5700000000000035E-3</v>
      </c>
      <c r="B159" s="10">
        <v>0.121</v>
      </c>
      <c r="D159" s="1">
        <v>149</v>
      </c>
      <c r="E159" s="12">
        <f t="shared" si="17"/>
        <v>7.7018722682332301E-4</v>
      </c>
      <c r="F159" s="12">
        <f t="shared" si="22"/>
        <v>7.5254837554822513E-4</v>
      </c>
      <c r="G159" s="12">
        <f t="shared" si="23"/>
        <v>-9.3795899960423835E-7</v>
      </c>
      <c r="H159">
        <f t="shared" si="18"/>
        <v>-0.99782872298323233</v>
      </c>
      <c r="I159" s="7">
        <f t="shared" si="19"/>
        <v>4.6796121539286365E-7</v>
      </c>
      <c r="J159">
        <f t="shared" si="20"/>
        <v>2.0387846071449811E-9</v>
      </c>
      <c r="K159" s="7">
        <f t="shared" si="21"/>
        <v>4.7000000000000863E-7</v>
      </c>
    </row>
    <row r="160" spans="1:11" x14ac:dyDescent="0.25">
      <c r="A160" s="8">
        <f t="shared" si="16"/>
        <v>1.5800000000000035E-3</v>
      </c>
      <c r="B160" s="10">
        <v>0.11899999999999999</v>
      </c>
      <c r="D160" s="1">
        <v>150</v>
      </c>
      <c r="E160" s="12">
        <f t="shared" si="17"/>
        <v>7.753562686140835E-4</v>
      </c>
      <c r="F160" s="12">
        <f t="shared" si="22"/>
        <v>3.5407032354060242E-5</v>
      </c>
      <c r="G160" s="12">
        <f t="shared" si="23"/>
        <v>-9.3999548682058967E-7</v>
      </c>
      <c r="H160">
        <f t="shared" si="18"/>
        <v>-0.99999519874530818</v>
      </c>
      <c r="I160" s="7">
        <f t="shared" si="19"/>
        <v>4.6999548683142413E-7</v>
      </c>
      <c r="J160">
        <f t="shared" si="20"/>
        <v>4.5131685844372869E-12</v>
      </c>
      <c r="K160" s="7">
        <f t="shared" si="21"/>
        <v>4.7000000000000858E-7</v>
      </c>
    </row>
    <row r="161" spans="1:11" x14ac:dyDescent="0.25">
      <c r="A161" s="8">
        <f t="shared" si="16"/>
        <v>1.5900000000000035E-3</v>
      </c>
      <c r="B161" s="10">
        <v>0.115</v>
      </c>
      <c r="D161" s="1">
        <v>151</v>
      </c>
      <c r="E161" s="12">
        <f t="shared" si="17"/>
        <v>7.8052531040484409E-4</v>
      </c>
      <c r="F161" s="12">
        <f t="shared" si="22"/>
        <v>-6.8187395437839711E-4</v>
      </c>
      <c r="G161" s="12">
        <f t="shared" si="23"/>
        <v>-9.3832467955244562E-7</v>
      </c>
      <c r="H161">
        <f t="shared" si="18"/>
        <v>-0.99821774420472942</v>
      </c>
      <c r="I161" s="7">
        <f t="shared" si="19"/>
        <v>4.6832617247723398E-7</v>
      </c>
      <c r="J161">
        <f t="shared" si="20"/>
        <v>1.6738275227746764E-9</v>
      </c>
      <c r="K161" s="7">
        <f t="shared" si="21"/>
        <v>4.7000000000000863E-7</v>
      </c>
    </row>
    <row r="162" spans="1:11" x14ac:dyDescent="0.25">
      <c r="A162" s="8">
        <f t="shared" si="16"/>
        <v>1.6000000000000035E-3</v>
      </c>
      <c r="B162" s="10">
        <v>0.109</v>
      </c>
      <c r="D162" s="1">
        <v>152</v>
      </c>
      <c r="E162" s="12">
        <f t="shared" si="17"/>
        <v>7.8569435219560469E-4</v>
      </c>
      <c r="F162" s="12">
        <f t="shared" si="22"/>
        <v>-1.3964656648476903E-3</v>
      </c>
      <c r="G162" s="12">
        <f t="shared" si="23"/>
        <v>-9.3295316737885915E-7</v>
      </c>
      <c r="H162">
        <f t="shared" si="18"/>
        <v>-0.99250336955197782</v>
      </c>
      <c r="I162" s="7">
        <f t="shared" si="19"/>
        <v>4.6297958112885404E-7</v>
      </c>
      <c r="J162">
        <f t="shared" si="20"/>
        <v>7.0204188711546053E-9</v>
      </c>
      <c r="K162" s="7">
        <f t="shared" si="21"/>
        <v>4.7000000000000863E-7</v>
      </c>
    </row>
    <row r="163" spans="1:11" x14ac:dyDescent="0.25">
      <c r="A163" s="8">
        <f t="shared" si="16"/>
        <v>1.6100000000000036E-3</v>
      </c>
      <c r="B163" s="10">
        <v>0.10199999999999999</v>
      </c>
      <c r="D163" s="1">
        <v>153</v>
      </c>
      <c r="E163" s="12">
        <f t="shared" si="17"/>
        <v>7.9086339398636517E-4</v>
      </c>
      <c r="F163" s="12">
        <f t="shared" si="22"/>
        <v>-2.1055497856214333E-3</v>
      </c>
      <c r="G163" s="12">
        <f t="shared" si="23"/>
        <v>-9.2390213527117714E-7</v>
      </c>
      <c r="H163">
        <f t="shared" si="18"/>
        <v>-0.98287461199061399</v>
      </c>
      <c r="I163" s="7">
        <f t="shared" si="19"/>
        <v>4.54039976360979E-7</v>
      </c>
      <c r="J163">
        <f t="shared" si="20"/>
        <v>1.596002363902967E-8</v>
      </c>
      <c r="K163" s="7">
        <f t="shared" si="21"/>
        <v>4.7000000000000868E-7</v>
      </c>
    </row>
    <row r="164" spans="1:11" x14ac:dyDescent="0.25">
      <c r="A164" s="8">
        <f t="shared" si="16"/>
        <v>1.6200000000000036E-3</v>
      </c>
      <c r="B164" s="10">
        <v>9.5000000000000001E-2</v>
      </c>
      <c r="D164" s="1">
        <v>154</v>
      </c>
      <c r="E164" s="12">
        <f t="shared" si="17"/>
        <v>7.9603243577712577E-4</v>
      </c>
      <c r="F164" s="12">
        <f t="shared" si="22"/>
        <v>-2.8063297249214256E-3</v>
      </c>
      <c r="G164" s="12">
        <f t="shared" si="23"/>
        <v>-9.1120728004058886E-7</v>
      </c>
      <c r="H164">
        <f t="shared" si="18"/>
        <v>-0.96936944685169024</v>
      </c>
      <c r="I164" s="7">
        <f t="shared" si="19"/>
        <v>4.4164824851008937E-7</v>
      </c>
      <c r="J164">
        <f t="shared" si="20"/>
        <v>2.8351751489919229E-8</v>
      </c>
      <c r="K164" s="7">
        <f t="shared" si="21"/>
        <v>4.7000000000000858E-7</v>
      </c>
    </row>
    <row r="165" spans="1:11" x14ac:dyDescent="0.25">
      <c r="A165" s="8">
        <f t="shared" si="16"/>
        <v>1.6300000000000036E-3</v>
      </c>
      <c r="B165" s="10">
        <v>8.4000000000000005E-2</v>
      </c>
      <c r="D165" s="1">
        <v>155</v>
      </c>
      <c r="E165" s="12">
        <f t="shared" si="17"/>
        <v>8.0120147756788636E-4</v>
      </c>
      <c r="F165" s="12">
        <f t="shared" si="22"/>
        <v>-3.4960416422396669E-3</v>
      </c>
      <c r="G165" s="12">
        <f t="shared" si="23"/>
        <v>-8.9491866955171466E-7</v>
      </c>
      <c r="H165">
        <f t="shared" si="18"/>
        <v>-0.95204113782097299</v>
      </c>
      <c r="I165" s="7">
        <f t="shared" si="19"/>
        <v>4.2599969420862287E-7</v>
      </c>
      <c r="J165">
        <f t="shared" si="20"/>
        <v>4.4000305791385779E-8</v>
      </c>
      <c r="K165" s="7">
        <f t="shared" si="21"/>
        <v>4.7000000000000863E-7</v>
      </c>
    </row>
    <row r="166" spans="1:11" x14ac:dyDescent="0.25">
      <c r="A166" s="8">
        <f t="shared" si="16"/>
        <v>1.6400000000000037E-3</v>
      </c>
      <c r="B166" s="10">
        <v>7.3999999999999996E-2</v>
      </c>
      <c r="D166" s="1">
        <v>156</v>
      </c>
      <c r="E166" s="12">
        <f t="shared" si="17"/>
        <v>8.0637051935864685E-4</v>
      </c>
      <c r="F166" s="12">
        <f t="shared" si="22"/>
        <v>-4.1719653487850249E-3</v>
      </c>
      <c r="G166" s="12">
        <f t="shared" si="23"/>
        <v>-8.7510054525748929E-7</v>
      </c>
      <c r="H166">
        <f t="shared" si="18"/>
        <v>-0.93095802686966944</v>
      </c>
      <c r="I166" s="7">
        <f t="shared" si="19"/>
        <v>4.0734093846274205E-7</v>
      </c>
      <c r="J166">
        <f t="shared" si="20"/>
        <v>6.2659061537266634E-8</v>
      </c>
      <c r="K166" s="7">
        <f t="shared" si="21"/>
        <v>4.7000000000000868E-7</v>
      </c>
    </row>
    <row r="167" spans="1:11" x14ac:dyDescent="0.25">
      <c r="A167" s="8">
        <f t="shared" si="16"/>
        <v>1.6500000000000037E-3</v>
      </c>
      <c r="B167" s="10">
        <v>6.0999999999999999E-2</v>
      </c>
      <c r="D167" s="1">
        <v>157</v>
      </c>
      <c r="E167" s="12">
        <f t="shared" si="17"/>
        <v>8.1153956114940744E-4</v>
      </c>
      <c r="F167" s="12">
        <f t="shared" si="22"/>
        <v>-4.8314350357697459E-3</v>
      </c>
      <c r="G167" s="12">
        <f t="shared" si="23"/>
        <v>-8.5183106883413262E-7</v>
      </c>
      <c r="H167">
        <f t="shared" si="18"/>
        <v>-0.90620326471716239</v>
      </c>
      <c r="I167" s="7">
        <f t="shared" si="19"/>
        <v>3.8596604778250043E-7</v>
      </c>
      <c r="J167">
        <f t="shared" si="20"/>
        <v>8.4033952217508248E-8</v>
      </c>
      <c r="K167" s="7">
        <f t="shared" si="21"/>
        <v>4.7000000000000868E-7</v>
      </c>
    </row>
    <row r="168" spans="1:11" x14ac:dyDescent="0.25">
      <c r="A168" s="8">
        <f t="shared" si="16"/>
        <v>1.6600000000000037E-3</v>
      </c>
      <c r="B168" s="10">
        <v>0.05</v>
      </c>
      <c r="D168" s="1">
        <v>158</v>
      </c>
      <c r="E168" s="12">
        <f t="shared" si="17"/>
        <v>8.1670860294016804E-4</v>
      </c>
      <c r="F168" s="12">
        <f t="shared" si="22"/>
        <v>-5.471849788223993E-3</v>
      </c>
      <c r="G168" s="12">
        <f t="shared" si="23"/>
        <v>-8.2520201391546627E-7</v>
      </c>
      <c r="H168">
        <f t="shared" si="18"/>
        <v>-0.87787448288879388</v>
      </c>
      <c r="I168" s="7">
        <f t="shared" si="19"/>
        <v>3.6221189562241564E-7</v>
      </c>
      <c r="J168">
        <f t="shared" si="20"/>
        <v>1.0778810437759304E-7</v>
      </c>
      <c r="K168" s="7">
        <f t="shared" si="21"/>
        <v>4.7000000000000868E-7</v>
      </c>
    </row>
    <row r="169" spans="1:11" x14ac:dyDescent="0.25">
      <c r="A169" s="8">
        <f t="shared" si="16"/>
        <v>1.6700000000000037E-3</v>
      </c>
      <c r="B169" s="10">
        <v>3.5999999999999997E-2</v>
      </c>
      <c r="D169" s="1">
        <v>159</v>
      </c>
      <c r="E169" s="12">
        <f t="shared" si="17"/>
        <v>8.2187764473092852E-4</v>
      </c>
      <c r="F169" s="12">
        <f t="shared" si="22"/>
        <v>-6.0906838428724632E-3</v>
      </c>
      <c r="G169" s="12">
        <f t="shared" si="23"/>
        <v>-7.9531840414236028E-7</v>
      </c>
      <c r="H169">
        <f t="shared" si="18"/>
        <v>-0.84608340866208542</v>
      </c>
      <c r="I169" s="7">
        <f t="shared" si="19"/>
        <v>3.3645285317422912E-7</v>
      </c>
      <c r="J169">
        <f t="shared" si="20"/>
        <v>1.3354714682577964E-7</v>
      </c>
      <c r="K169" s="7">
        <f t="shared" si="21"/>
        <v>4.7000000000000873E-7</v>
      </c>
    </row>
    <row r="170" spans="1:11" x14ac:dyDescent="0.25">
      <c r="A170" s="8">
        <f t="shared" si="16"/>
        <v>1.6800000000000038E-3</v>
      </c>
      <c r="B170" s="10">
        <v>2.4E-2</v>
      </c>
      <c r="D170" s="1">
        <v>160</v>
      </c>
      <c r="E170" s="12">
        <f t="shared" si="17"/>
        <v>8.2704668652168912E-4</v>
      </c>
      <c r="F170" s="12">
        <f t="shared" si="22"/>
        <v>-6.6854965496165293E-3</v>
      </c>
      <c r="G170" s="12">
        <f t="shared" si="23"/>
        <v>-7.6229809895482464E-7</v>
      </c>
      <c r="H170">
        <f t="shared" si="18"/>
        <v>-0.81095542442002622</v>
      </c>
      <c r="I170" s="7">
        <f t="shared" si="19"/>
        <v>3.0909488918624452E-7</v>
      </c>
      <c r="J170">
        <f t="shared" si="20"/>
        <v>1.6090511081376427E-7</v>
      </c>
      <c r="K170" s="7">
        <f t="shared" si="21"/>
        <v>4.7000000000000879E-7</v>
      </c>
    </row>
    <row r="171" spans="1:11" x14ac:dyDescent="0.25">
      <c r="A171" s="8">
        <f t="shared" si="16"/>
        <v>1.6900000000000038E-3</v>
      </c>
      <c r="B171" s="10">
        <v>1.2999999999999999E-2</v>
      </c>
      <c r="D171" s="1">
        <v>161</v>
      </c>
      <c r="E171" s="12">
        <f t="shared" si="17"/>
        <v>8.3221572831244971E-4</v>
      </c>
      <c r="F171" s="12">
        <f t="shared" si="22"/>
        <v>-7.2539419973343434E-3</v>
      </c>
      <c r="G171" s="12">
        <f t="shared" si="23"/>
        <v>-7.2627132876036083E-7</v>
      </c>
      <c r="H171">
        <f t="shared" si="18"/>
        <v>-0.77262907314932006</v>
      </c>
      <c r="I171" s="7">
        <f t="shared" si="19"/>
        <v>2.8056917179752137E-7</v>
      </c>
      <c r="J171">
        <f t="shared" si="20"/>
        <v>1.8943082820248747E-7</v>
      </c>
      <c r="K171" s="7">
        <f t="shared" si="21"/>
        <v>4.7000000000000884E-7</v>
      </c>
    </row>
    <row r="172" spans="1:11" x14ac:dyDescent="0.25">
      <c r="A172" s="8">
        <f t="shared" si="16"/>
        <v>1.7000000000000038E-3</v>
      </c>
      <c r="B172" s="10">
        <v>-1E-3</v>
      </c>
      <c r="D172" s="1">
        <v>162</v>
      </c>
      <c r="E172" s="12">
        <f t="shared" si="17"/>
        <v>8.373847701032102E-4</v>
      </c>
      <c r="F172" s="12">
        <f t="shared" si="22"/>
        <v>-7.7937782660352168E-3</v>
      </c>
      <c r="G172" s="12">
        <f t="shared" si="23"/>
        <v>-6.87380181311845E-7</v>
      </c>
      <c r="H172">
        <f t="shared" si="18"/>
        <v>-0.73125551203387762</v>
      </c>
      <c r="I172" s="7">
        <f t="shared" si="19"/>
        <v>2.5132527322356643E-7</v>
      </c>
      <c r="J172">
        <f t="shared" si="20"/>
        <v>2.1867472677644247E-7</v>
      </c>
      <c r="K172" s="7">
        <f t="shared" si="21"/>
        <v>4.7000000000000889E-7</v>
      </c>
    </row>
    <row r="173" spans="1:11" x14ac:dyDescent="0.25">
      <c r="A173" s="8">
        <f t="shared" si="16"/>
        <v>1.7100000000000038E-3</v>
      </c>
      <c r="B173" s="10">
        <v>-1.2E-2</v>
      </c>
      <c r="D173" s="1">
        <v>163</v>
      </c>
      <c r="E173" s="12">
        <f t="shared" si="17"/>
        <v>8.4255381189397079E-4</v>
      </c>
      <c r="F173" s="12">
        <f t="shared" si="22"/>
        <v>-8.3028762688782589E-3</v>
      </c>
      <c r="G173" s="12">
        <f t="shared" si="23"/>
        <v>-6.4577804132064336E-7</v>
      </c>
      <c r="H173">
        <f t="shared" si="18"/>
        <v>-0.68699791629855678</v>
      </c>
      <c r="I173" s="7">
        <f t="shared" si="19"/>
        <v>2.2182408438932266E-7</v>
      </c>
      <c r="J173">
        <f t="shared" si="20"/>
        <v>2.4817591561068634E-7</v>
      </c>
      <c r="K173" s="7">
        <f t="shared" si="21"/>
        <v>4.70000000000009E-7</v>
      </c>
    </row>
    <row r="174" spans="1:11" x14ac:dyDescent="0.25">
      <c r="A174" s="8">
        <f t="shared" si="16"/>
        <v>1.7200000000000039E-3</v>
      </c>
      <c r="B174" s="10">
        <v>-2.4E-2</v>
      </c>
      <c r="D174" s="1">
        <v>164</v>
      </c>
      <c r="E174" s="12">
        <f t="shared" si="17"/>
        <v>8.4772285368473138E-4</v>
      </c>
      <c r="F174" s="12">
        <f t="shared" si="22"/>
        <v>-8.779228149182805E-3</v>
      </c>
      <c r="G174" s="12">
        <f t="shared" si="23"/>
        <v>-6.0162898551509672E-7</v>
      </c>
      <c r="H174">
        <f t="shared" si="18"/>
        <v>-0.64003083565435825</v>
      </c>
      <c r="I174" s="7">
        <f t="shared" si="19"/>
        <v>1.925305511765556E-7</v>
      </c>
      <c r="J174">
        <f t="shared" si="20"/>
        <v>2.7746944882345347E-7</v>
      </c>
      <c r="K174" s="7">
        <f t="shared" si="21"/>
        <v>4.7000000000000905E-7</v>
      </c>
    </row>
    <row r="175" spans="1:11" x14ac:dyDescent="0.25">
      <c r="A175" s="8">
        <f t="shared" si="16"/>
        <v>1.7300000000000039E-3</v>
      </c>
      <c r="B175" s="10">
        <v>-3.5000000000000003E-2</v>
      </c>
      <c r="D175" s="1">
        <v>165</v>
      </c>
      <c r="E175" s="12">
        <f t="shared" si="17"/>
        <v>8.5289189547549187E-4</v>
      </c>
      <c r="F175" s="12">
        <f t="shared" si="22"/>
        <v>-9.2209551993132407E-3</v>
      </c>
      <c r="G175" s="12">
        <f t="shared" si="23"/>
        <v>-5.551071355302325E-7</v>
      </c>
      <c r="H175">
        <f t="shared" si="18"/>
        <v>-0.59053950588322601</v>
      </c>
      <c r="I175" s="7">
        <f t="shared" si="19"/>
        <v>1.6390634676413822E-7</v>
      </c>
      <c r="J175">
        <f t="shared" si="20"/>
        <v>3.0609365323587075E-7</v>
      </c>
      <c r="K175" s="7">
        <f t="shared" si="21"/>
        <v>4.7000000000000895E-7</v>
      </c>
    </row>
    <row r="176" spans="1:11" x14ac:dyDescent="0.25">
      <c r="A176" s="8">
        <f t="shared" si="16"/>
        <v>1.7400000000000039E-3</v>
      </c>
      <c r="B176" s="10">
        <v>-4.4999999999999998E-2</v>
      </c>
      <c r="D176" s="1">
        <v>166</v>
      </c>
      <c r="E176" s="12">
        <f t="shared" si="17"/>
        <v>8.5806093726625246E-4</v>
      </c>
      <c r="F176" s="12">
        <f t="shared" si="22"/>
        <v>-9.6263152702065532E-3</v>
      </c>
      <c r="G176" s="12">
        <f t="shared" si="23"/>
        <v>-5.0639597118087492E-7</v>
      </c>
      <c r="H176">
        <f t="shared" si="18"/>
        <v>-0.5387191182775265</v>
      </c>
      <c r="I176" s="7">
        <f t="shared" si="19"/>
        <v>1.3640259554692631E-7</v>
      </c>
      <c r="J176">
        <f t="shared" si="20"/>
        <v>3.3359740445308272E-7</v>
      </c>
      <c r="K176" s="7">
        <f t="shared" si="21"/>
        <v>4.7000000000000905E-7</v>
      </c>
    </row>
    <row r="177" spans="1:11" x14ac:dyDescent="0.25">
      <c r="A177" s="8">
        <f t="shared" si="16"/>
        <v>1.7500000000000039E-3</v>
      </c>
      <c r="B177" s="10">
        <v>-5.1999999999999998E-2</v>
      </c>
      <c r="D177" s="1">
        <v>167</v>
      </c>
      <c r="E177" s="12">
        <f t="shared" si="17"/>
        <v>8.6322997905701306E-4</v>
      </c>
      <c r="F177" s="12">
        <f t="shared" si="22"/>
        <v>-9.9937096423198014E-3</v>
      </c>
      <c r="G177" s="12">
        <f t="shared" si="23"/>
        <v>-4.5568760682656892E-7</v>
      </c>
      <c r="H177">
        <f t="shared" si="18"/>
        <v>-0.48477404981549888</v>
      </c>
      <c r="I177" s="7">
        <f t="shared" si="19"/>
        <v>1.104527633060243E-7</v>
      </c>
      <c r="J177">
        <f t="shared" si="20"/>
        <v>3.5954723669398478E-7</v>
      </c>
      <c r="K177" s="7">
        <f t="shared" si="21"/>
        <v>4.7000000000000905E-7</v>
      </c>
    </row>
    <row r="178" spans="1:11" x14ac:dyDescent="0.25">
      <c r="A178" s="8">
        <f t="shared" si="16"/>
        <v>1.760000000000004E-3</v>
      </c>
      <c r="B178" s="10">
        <v>-6.0999999999999999E-2</v>
      </c>
      <c r="D178" s="1">
        <v>168</v>
      </c>
      <c r="E178" s="12">
        <f t="shared" si="17"/>
        <v>8.6839902084777354E-4</v>
      </c>
      <c r="F178" s="12">
        <f t="shared" si="22"/>
        <v>-1.032168933089884E-2</v>
      </c>
      <c r="G178" s="12">
        <f t="shared" si="23"/>
        <v>-4.0318203368229828E-7</v>
      </c>
      <c r="H178">
        <f t="shared" si="18"/>
        <v>-0.42891705710882794</v>
      </c>
      <c r="I178" s="7">
        <f t="shared" si="19"/>
        <v>8.6465825683081847E-8</v>
      </c>
      <c r="J178">
        <f t="shared" si="20"/>
        <v>3.8353417431692738E-7</v>
      </c>
      <c r="K178" s="7">
        <f t="shared" si="21"/>
        <v>4.7000000000000921E-7</v>
      </c>
    </row>
    <row r="179" spans="1:11" x14ac:dyDescent="0.25">
      <c r="A179" s="8">
        <f t="shared" si="16"/>
        <v>1.770000000000004E-3</v>
      </c>
      <c r="B179" s="10">
        <v>-6.8000000000000005E-2</v>
      </c>
      <c r="D179" s="1">
        <v>169</v>
      </c>
      <c r="E179" s="12">
        <f t="shared" si="17"/>
        <v>8.7356806263853414E-4</v>
      </c>
      <c r="F179" s="12">
        <f t="shared" si="22"/>
        <v>-1.060896080070063E-2</v>
      </c>
      <c r="G179" s="12">
        <f t="shared" si="23"/>
        <v>-3.4908633106328547E-7</v>
      </c>
      <c r="H179">
        <f t="shared" si="18"/>
        <v>-0.37136843730136754</v>
      </c>
      <c r="I179" s="7">
        <f t="shared" si="19"/>
        <v>6.4819822625120079E-8</v>
      </c>
      <c r="J179">
        <f t="shared" si="20"/>
        <v>4.051801773748892E-7</v>
      </c>
      <c r="K179" s="7">
        <f t="shared" si="21"/>
        <v>4.7000000000000926E-7</v>
      </c>
    </row>
    <row r="180" spans="1:11" x14ac:dyDescent="0.25">
      <c r="A180" s="8">
        <f t="shared" si="16"/>
        <v>1.780000000000004E-3</v>
      </c>
      <c r="B180" s="10">
        <v>-7.4999999999999997E-2</v>
      </c>
      <c r="D180" s="1">
        <v>170</v>
      </c>
      <c r="E180" s="12">
        <f t="shared" si="17"/>
        <v>8.7873710442929473E-4</v>
      </c>
      <c r="F180" s="12">
        <f t="shared" si="22"/>
        <v>-1.0854391067630592E-2</v>
      </c>
      <c r="G180" s="12">
        <f t="shared" si="23"/>
        <v>-2.9361384967468406E-7</v>
      </c>
      <c r="H180">
        <f t="shared" si="18"/>
        <v>-0.3123551592283873</v>
      </c>
      <c r="I180" s="7">
        <f t="shared" si="19"/>
        <v>4.5855900383397855E-8</v>
      </c>
      <c r="J180">
        <f t="shared" si="20"/>
        <v>4.2414409961661159E-7</v>
      </c>
      <c r="K180" s="7">
        <f t="shared" si="21"/>
        <v>4.7000000000000942E-7</v>
      </c>
    </row>
    <row r="181" spans="1:11" x14ac:dyDescent="0.25">
      <c r="A181" s="8">
        <f t="shared" si="16"/>
        <v>1.790000000000004E-3</v>
      </c>
      <c r="B181" s="10">
        <v>-0.08</v>
      </c>
      <c r="D181" s="1">
        <v>171</v>
      </c>
      <c r="E181" s="12">
        <f t="shared" si="17"/>
        <v>8.8390614622005522E-4</v>
      </c>
      <c r="F181" s="12">
        <f t="shared" si="22"/>
        <v>-1.1057012167174344E-2</v>
      </c>
      <c r="G181" s="12">
        <f t="shared" si="23"/>
        <v>-2.3698337016722769E-7</v>
      </c>
      <c r="H181">
        <f t="shared" si="18"/>
        <v>-0.25210996826300819</v>
      </c>
      <c r="I181" s="7">
        <f t="shared" si="19"/>
        <v>2.9872934965860252E-8</v>
      </c>
      <c r="J181">
        <f t="shared" si="20"/>
        <v>4.4012706503414925E-7</v>
      </c>
      <c r="K181" s="7">
        <f t="shared" si="21"/>
        <v>4.7000000000000948E-7</v>
      </c>
    </row>
    <row r="182" spans="1:11" x14ac:dyDescent="0.25">
      <c r="A182" s="8">
        <f t="shared" si="16"/>
        <v>1.8000000000000041E-3</v>
      </c>
      <c r="B182" s="10">
        <v>-8.4000000000000005E-2</v>
      </c>
      <c r="D182" s="1">
        <v>172</v>
      </c>
      <c r="E182" s="12">
        <f t="shared" si="17"/>
        <v>8.8907518801081581E-4</v>
      </c>
      <c r="F182" s="12">
        <f t="shared" si="22"/>
        <v>-1.1216024972000626E-2</v>
      </c>
      <c r="G182" s="12">
        <f t="shared" si="23"/>
        <v>-1.79418240277449E-7</v>
      </c>
      <c r="H182">
        <f t="shared" si="18"/>
        <v>-0.19087046838026489</v>
      </c>
      <c r="I182" s="7">
        <f t="shared" si="19"/>
        <v>1.7122821778859798E-8</v>
      </c>
      <c r="J182">
        <f t="shared" si="20"/>
        <v>4.5287717822114982E-7</v>
      </c>
      <c r="K182" s="7">
        <f t="shared" si="21"/>
        <v>4.7000000000000963E-7</v>
      </c>
    </row>
    <row r="183" spans="1:11" x14ac:dyDescent="0.25">
      <c r="A183" s="8">
        <f t="shared" si="16"/>
        <v>1.8100000000000041E-3</v>
      </c>
      <c r="B183" s="10">
        <v>-8.5000000000000006E-2</v>
      </c>
      <c r="D183" s="1">
        <v>173</v>
      </c>
      <c r="E183" s="12">
        <f t="shared" si="17"/>
        <v>8.9424422980157641E-4</v>
      </c>
      <c r="F183" s="12">
        <f t="shared" si="22"/>
        <v>-1.1330802343678921E-2</v>
      </c>
      <c r="G183" s="12">
        <f t="shared" si="23"/>
        <v>-1.2114549395554438E-7</v>
      </c>
      <c r="H183">
        <f t="shared" si="18"/>
        <v>-0.12887818505908977</v>
      </c>
      <c r="I183" s="7">
        <f t="shared" si="19"/>
        <v>7.8065056945387448E-9</v>
      </c>
      <c r="J183">
        <f t="shared" si="20"/>
        <v>4.6219349430547106E-7</v>
      </c>
      <c r="K183" s="7">
        <f t="shared" si="21"/>
        <v>4.7000000000000979E-7</v>
      </c>
    </row>
    <row r="184" spans="1:11" x14ac:dyDescent="0.25">
      <c r="A184" s="8">
        <f t="shared" si="16"/>
        <v>1.8200000000000041E-3</v>
      </c>
      <c r="B184" s="10">
        <v>-8.6999999999999994E-2</v>
      </c>
      <c r="D184" s="1">
        <v>174</v>
      </c>
      <c r="E184" s="12">
        <f t="shared" si="17"/>
        <v>8.9941327159233689E-4</v>
      </c>
      <c r="F184" s="12">
        <f t="shared" si="22"/>
        <v>-1.1400891606081596E-2</v>
      </c>
      <c r="G184" s="12">
        <f t="shared" si="23"/>
        <v>-6.239495595499887E-8</v>
      </c>
      <c r="H184">
        <f t="shared" si="18"/>
        <v>-6.63776127180839E-2</v>
      </c>
      <c r="I184" s="7">
        <f t="shared" si="19"/>
        <v>2.0708141109714088E-9</v>
      </c>
      <c r="J184">
        <f t="shared" si="20"/>
        <v>4.6792918588903841E-7</v>
      </c>
      <c r="K184" s="7">
        <f t="shared" si="21"/>
        <v>4.7000000000000985E-7</v>
      </c>
    </row>
    <row r="185" spans="1:11" x14ac:dyDescent="0.25">
      <c r="A185" s="8">
        <f t="shared" si="16"/>
        <v>1.8300000000000041E-3</v>
      </c>
      <c r="B185" s="10">
        <v>-8.5000000000000006E-2</v>
      </c>
      <c r="D185" s="1">
        <v>175</v>
      </c>
      <c r="E185" s="12">
        <f t="shared" si="17"/>
        <v>9.0458231338309749E-4</v>
      </c>
      <c r="F185" s="12">
        <f t="shared" si="22"/>
        <v>-1.1426016330715567E-2</v>
      </c>
      <c r="G185" s="12">
        <f t="shared" si="23"/>
        <v>-3.3983354154246878E-9</v>
      </c>
      <c r="H185">
        <f t="shared" si="18"/>
        <v>-3.6152504419411573E-3</v>
      </c>
      <c r="I185" s="7">
        <f t="shared" si="19"/>
        <v>6.1429168062391944E-12</v>
      </c>
      <c r="J185">
        <f t="shared" si="20"/>
        <v>4.6999385708320373E-7</v>
      </c>
      <c r="K185" s="7">
        <f t="shared" si="21"/>
        <v>4.7000000000000995E-7</v>
      </c>
    </row>
    <row r="186" spans="1:11" x14ac:dyDescent="0.25">
      <c r="A186" s="8">
        <f t="shared" si="16"/>
        <v>1.8400000000000042E-3</v>
      </c>
      <c r="B186" s="10">
        <v>-8.4000000000000005E-2</v>
      </c>
      <c r="D186" s="1">
        <v>176</v>
      </c>
      <c r="E186" s="12">
        <f t="shared" si="17"/>
        <v>9.0975135517385808E-4</v>
      </c>
      <c r="F186" s="12">
        <f t="shared" si="22"/>
        <v>-1.1406077426942243E-2</v>
      </c>
      <c r="G186" s="12">
        <f t="shared" si="23"/>
        <v>5.5611687986523542E-8</v>
      </c>
      <c r="H186">
        <f t="shared" si="18"/>
        <v>5.9161370198429299E-2</v>
      </c>
      <c r="I186" s="7">
        <f t="shared" si="19"/>
        <v>1.6450318301651312E-9</v>
      </c>
      <c r="J186">
        <f t="shared" si="20"/>
        <v>4.6835496816984488E-7</v>
      </c>
      <c r="K186" s="7">
        <f t="shared" si="21"/>
        <v>4.7000000000001001E-7</v>
      </c>
    </row>
    <row r="187" spans="1:11" x14ac:dyDescent="0.25">
      <c r="A187" s="8">
        <f t="shared" si="16"/>
        <v>1.8500000000000042E-3</v>
      </c>
      <c r="B187" s="10">
        <v>-8.2000000000000003E-2</v>
      </c>
      <c r="D187" s="1">
        <v>177</v>
      </c>
      <c r="E187" s="12">
        <f t="shared" si="17"/>
        <v>9.1492039696461857E-4</v>
      </c>
      <c r="F187" s="12">
        <f t="shared" si="22"/>
        <v>-1.134115353278598E-2</v>
      </c>
      <c r="G187" s="12">
        <f t="shared" si="23"/>
        <v>1.1440238171398231E-7</v>
      </c>
      <c r="H187">
        <f t="shared" si="18"/>
        <v>0.12170466139785352</v>
      </c>
      <c r="I187" s="7">
        <f t="shared" si="19"/>
        <v>6.961651564804103E-9</v>
      </c>
      <c r="J187">
        <f t="shared" si="20"/>
        <v>4.630383484352061E-7</v>
      </c>
      <c r="K187" s="7">
        <f t="shared" si="21"/>
        <v>4.7000000000001022E-7</v>
      </c>
    </row>
    <row r="188" spans="1:11" x14ac:dyDescent="0.25">
      <c r="A188" s="8">
        <f t="shared" si="16"/>
        <v>1.8600000000000042E-3</v>
      </c>
      <c r="B188" s="10">
        <v>-7.6999999999999999E-2</v>
      </c>
      <c r="D188" s="1">
        <v>178</v>
      </c>
      <c r="E188" s="12">
        <f t="shared" si="17"/>
        <v>9.2008943875537916E-4</v>
      </c>
      <c r="F188" s="12">
        <f t="shared" si="22"/>
        <v>-1.1231500704789701E-2</v>
      </c>
      <c r="G188" s="12">
        <f t="shared" si="23"/>
        <v>1.7274187825519084E-7</v>
      </c>
      <c r="H188">
        <f t="shared" si="18"/>
        <v>0.18376795559062856</v>
      </c>
      <c r="I188" s="7">
        <f t="shared" si="19"/>
        <v>1.5872210905920837E-8</v>
      </c>
      <c r="J188">
        <f t="shared" si="20"/>
        <v>4.5412778909408956E-7</v>
      </c>
      <c r="K188" s="7">
        <f t="shared" si="21"/>
        <v>4.7000000000001038E-7</v>
      </c>
    </row>
    <row r="189" spans="1:11" x14ac:dyDescent="0.25">
      <c r="A189" s="8">
        <f t="shared" si="16"/>
        <v>1.8700000000000043E-3</v>
      </c>
      <c r="B189" s="10">
        <v>-7.2999999999999995E-2</v>
      </c>
      <c r="D189" s="1">
        <v>179</v>
      </c>
      <c r="E189" s="12">
        <f t="shared" si="17"/>
        <v>9.2525848054613965E-4</v>
      </c>
      <c r="F189" s="12">
        <f t="shared" si="22"/>
        <v>-1.1077551408140885E-2</v>
      </c>
      <c r="G189" s="12">
        <f t="shared" si="23"/>
        <v>2.3040008959718748E-7</v>
      </c>
      <c r="H189">
        <f t="shared" si="18"/>
        <v>0.2451064782948803</v>
      </c>
      <c r="I189" s="7">
        <f t="shared" si="19"/>
        <v>2.8236277279995758E-8</v>
      </c>
      <c r="J189">
        <f t="shared" si="20"/>
        <v>4.4176372272001481E-7</v>
      </c>
      <c r="K189" s="7">
        <f t="shared" si="21"/>
        <v>4.7000000000001059E-7</v>
      </c>
    </row>
    <row r="190" spans="1:11" x14ac:dyDescent="0.25">
      <c r="A190" s="8">
        <f t="shared" si="16"/>
        <v>1.8800000000000043E-3</v>
      </c>
      <c r="B190" s="10">
        <v>-6.6000000000000003E-2</v>
      </c>
      <c r="D190" s="1">
        <v>180</v>
      </c>
      <c r="E190" s="12">
        <f t="shared" si="17"/>
        <v>9.3042752233690024E-4</v>
      </c>
      <c r="F190" s="12">
        <f t="shared" si="22"/>
        <v>-1.0879912811050829E-2</v>
      </c>
      <c r="G190" s="12">
        <f t="shared" si="23"/>
        <v>2.871496146812533E-7</v>
      </c>
      <c r="H190">
        <f t="shared" si="18"/>
        <v>0.30547831349069499</v>
      </c>
      <c r="I190" s="7">
        <f t="shared" si="19"/>
        <v>4.3858990006166082E-8</v>
      </c>
      <c r="J190">
        <f t="shared" si="20"/>
        <v>4.2614100999384465E-7</v>
      </c>
      <c r="K190" s="7">
        <f t="shared" si="21"/>
        <v>4.7000000000001075E-7</v>
      </c>
    </row>
    <row r="191" spans="1:11" x14ac:dyDescent="0.25">
      <c r="A191" s="8">
        <f t="shared" si="16"/>
        <v>1.8900000000000043E-3</v>
      </c>
      <c r="B191" s="10">
        <v>-0.06</v>
      </c>
      <c r="D191" s="1">
        <v>181</v>
      </c>
      <c r="E191" s="12">
        <f t="shared" si="17"/>
        <v>9.3559656412766084E-4</v>
      </c>
      <c r="F191" s="12">
        <f t="shared" si="22"/>
        <v>-1.0639364390114035E-2</v>
      </c>
      <c r="G191" s="12">
        <f t="shared" si="23"/>
        <v>3.4276663626114435E-7</v>
      </c>
      <c r="H191">
        <f t="shared" si="18"/>
        <v>0.36464535772462164</v>
      </c>
      <c r="I191" s="7">
        <f t="shared" si="19"/>
        <v>6.2494131347755123E-8</v>
      </c>
      <c r="J191">
        <f t="shared" si="20"/>
        <v>4.0750586865225573E-7</v>
      </c>
      <c r="K191" s="7">
        <f t="shared" si="21"/>
        <v>4.7000000000001085E-7</v>
      </c>
    </row>
    <row r="192" spans="1:11" x14ac:dyDescent="0.25">
      <c r="A192" s="8">
        <f t="shared" si="16"/>
        <v>1.9000000000000043E-3</v>
      </c>
      <c r="B192" s="10">
        <v>-5.1999999999999998E-2</v>
      </c>
      <c r="D192" s="1">
        <v>182</v>
      </c>
      <c r="E192" s="12">
        <f t="shared" si="17"/>
        <v>9.4076560591842132E-4</v>
      </c>
      <c r="F192" s="12">
        <f t="shared" si="22"/>
        <v>-1.0356854856092093E-2</v>
      </c>
      <c r="G192" s="12">
        <f t="shared" si="23"/>
        <v>3.9703180362694968E-7</v>
      </c>
      <c r="H192">
        <f t="shared" si="18"/>
        <v>0.42237425917760602</v>
      </c>
      <c r="I192" s="7">
        <f t="shared" si="19"/>
        <v>8.384800696344081E-8</v>
      </c>
      <c r="J192">
        <f t="shared" si="20"/>
        <v>3.8615199303657015E-7</v>
      </c>
      <c r="K192" s="7">
        <f t="shared" si="21"/>
        <v>4.7000000000001096E-7</v>
      </c>
    </row>
    <row r="193" spans="1:11" x14ac:dyDescent="0.25">
      <c r="A193" s="8">
        <f t="shared" si="16"/>
        <v>1.9100000000000044E-3</v>
      </c>
      <c r="B193" s="10">
        <v>-4.3999999999999997E-2</v>
      </c>
      <c r="D193" s="1">
        <v>183</v>
      </c>
      <c r="E193" s="12">
        <f t="shared" si="17"/>
        <v>9.4593464770918192E-4</v>
      </c>
      <c r="F193" s="12">
        <f t="shared" si="22"/>
        <v>-1.0033498412246596E-2</v>
      </c>
      <c r="G193" s="12">
        <f t="shared" si="23"/>
        <v>4.4973109771315658E-7</v>
      </c>
      <c r="H193">
        <f t="shared" si="18"/>
        <v>0.47843733799271976</v>
      </c>
      <c r="I193" s="7">
        <f t="shared" si="19"/>
        <v>1.0758407460121318E-7</v>
      </c>
      <c r="J193">
        <f t="shared" si="20"/>
        <v>3.6241592539879791E-7</v>
      </c>
      <c r="K193" s="7">
        <f t="shared" si="21"/>
        <v>4.7000000000001106E-7</v>
      </c>
    </row>
    <row r="194" spans="1:11" x14ac:dyDescent="0.25">
      <c r="A194" s="8">
        <f t="shared" si="16"/>
        <v>1.9200000000000044E-3</v>
      </c>
      <c r="B194" s="10">
        <v>-3.5000000000000003E-2</v>
      </c>
      <c r="D194" s="1">
        <v>184</v>
      </c>
      <c r="E194" s="12">
        <f t="shared" si="17"/>
        <v>9.5110368949994251E-4</v>
      </c>
      <c r="F194" s="12">
        <f t="shared" si="22"/>
        <v>-9.6705703599780316E-3</v>
      </c>
      <c r="G194" s="12">
        <f t="shared" si="23"/>
        <v>5.0065667517898113E-7</v>
      </c>
      <c r="H194">
        <f t="shared" si="18"/>
        <v>0.53261348423295862</v>
      </c>
      <c r="I194" s="7">
        <f t="shared" si="19"/>
        <v>1.3332824808578285E-7</v>
      </c>
      <c r="J194">
        <f t="shared" si="20"/>
        <v>3.3667175191422829E-7</v>
      </c>
      <c r="K194" s="7">
        <f t="shared" si="21"/>
        <v>4.7000000000001117E-7</v>
      </c>
    </row>
    <row r="195" spans="1:11" x14ac:dyDescent="0.25">
      <c r="A195" s="8">
        <f t="shared" si="16"/>
        <v>1.9300000000000044E-3</v>
      </c>
      <c r="B195" s="10">
        <v>-2.7E-2</v>
      </c>
      <c r="D195" s="1">
        <v>185</v>
      </c>
      <c r="E195" s="12">
        <f t="shared" si="17"/>
        <v>9.56272731290703E-4</v>
      </c>
      <c r="F195" s="12">
        <f t="shared" si="22"/>
        <v>-9.2695020691017944E-3</v>
      </c>
      <c r="G195" s="12">
        <f t="shared" si="23"/>
        <v>5.496076881319538E-7</v>
      </c>
      <c r="H195">
        <f t="shared" si="18"/>
        <v>0.5846890299276104</v>
      </c>
      <c r="I195" s="7">
        <f t="shared" si="19"/>
        <v>1.6067479300731436E-7</v>
      </c>
      <c r="J195">
        <f t="shared" si="20"/>
        <v>3.0932520699269678E-7</v>
      </c>
      <c r="K195" s="7">
        <f t="shared" si="21"/>
        <v>4.7000000000001117E-7</v>
      </c>
    </row>
    <row r="196" spans="1:11" x14ac:dyDescent="0.25">
      <c r="A196" s="8">
        <f t="shared" ref="A196:A259" si="24">A195+0.00001</f>
        <v>1.9400000000000044E-3</v>
      </c>
      <c r="B196" s="10">
        <v>-1.7000000000000001E-2</v>
      </c>
      <c r="D196" s="1">
        <v>186</v>
      </c>
      <c r="E196" s="12">
        <f t="shared" si="17"/>
        <v>9.6144177308146359E-4</v>
      </c>
      <c r="F196" s="12">
        <f t="shared" si="22"/>
        <v>-8.831875332598299E-3</v>
      </c>
      <c r="G196" s="12">
        <f t="shared" si="23"/>
        <v>5.9639107626181211E-7</v>
      </c>
      <c r="H196">
        <f t="shared" si="18"/>
        <v>0.63445859176788522</v>
      </c>
      <c r="I196" s="7">
        <f t="shared" si="19"/>
        <v>1.8919272119400137E-7</v>
      </c>
      <c r="J196">
        <f t="shared" si="20"/>
        <v>2.8080727880600993E-7</v>
      </c>
      <c r="K196" s="7">
        <f t="shared" si="21"/>
        <v>4.7000000000001128E-7</v>
      </c>
    </row>
    <row r="197" spans="1:11" x14ac:dyDescent="0.25">
      <c r="A197" s="8">
        <f t="shared" si="24"/>
        <v>1.9500000000000045E-3</v>
      </c>
      <c r="B197" s="10">
        <v>-0.01</v>
      </c>
      <c r="D197" s="1">
        <v>187</v>
      </c>
      <c r="E197" s="12">
        <f t="shared" si="17"/>
        <v>9.6661081487222418E-4</v>
      </c>
      <c r="F197" s="12">
        <f t="shared" si="22"/>
        <v>-8.3594161281017494E-3</v>
      </c>
      <c r="G197" s="12">
        <f t="shared" si="23"/>
        <v>6.4082232826056392E-7</v>
      </c>
      <c r="H197">
        <f t="shared" si="18"/>
        <v>0.68172588112825949</v>
      </c>
      <c r="I197" s="7">
        <f t="shared" si="19"/>
        <v>2.1843258319004783E-7</v>
      </c>
      <c r="J197">
        <f t="shared" si="20"/>
        <v>2.5156741680996352E-7</v>
      </c>
      <c r="K197" s="7">
        <f t="shared" si="21"/>
        <v>4.7000000000001138E-7</v>
      </c>
    </row>
    <row r="198" spans="1:11" x14ac:dyDescent="0.25">
      <c r="A198" s="8">
        <f t="shared" si="24"/>
        <v>1.9600000000000043E-3</v>
      </c>
      <c r="B198" s="10">
        <v>-2E-3</v>
      </c>
      <c r="D198" s="1">
        <v>188</v>
      </c>
      <c r="E198" s="12">
        <f t="shared" si="17"/>
        <v>9.7177985666298467E-4</v>
      </c>
      <c r="F198" s="12">
        <f t="shared" si="22"/>
        <v>-7.8539878107319709E-3</v>
      </c>
      <c r="G198" s="12">
        <f t="shared" si="23"/>
        <v>6.8272620952572057E-7</v>
      </c>
      <c r="H198">
        <f t="shared" si="18"/>
        <v>0.72630447821885169</v>
      </c>
      <c r="I198" s="7">
        <f t="shared" si="19"/>
        <v>2.4793355168795644E-7</v>
      </c>
      <c r="J198">
        <f t="shared" si="20"/>
        <v>2.2206644831205497E-7</v>
      </c>
      <c r="K198" s="7">
        <f t="shared" si="21"/>
        <v>4.7000000000001138E-7</v>
      </c>
    </row>
    <row r="199" spans="1:11" x14ac:dyDescent="0.25">
      <c r="A199" s="8">
        <f t="shared" si="24"/>
        <v>1.9700000000000043E-3</v>
      </c>
      <c r="B199" s="10">
        <v>7.0000000000000001E-3</v>
      </c>
      <c r="D199" s="1">
        <v>189</v>
      </c>
      <c r="E199" s="12">
        <f t="shared" si="17"/>
        <v>9.7694889845374526E-4</v>
      </c>
      <c r="F199" s="12">
        <f t="shared" si="22"/>
        <v>-7.3175837641163994E-3</v>
      </c>
      <c r="G199" s="12">
        <f t="shared" si="23"/>
        <v>7.2193745327667361E-7</v>
      </c>
      <c r="H199">
        <f t="shared" si="18"/>
        <v>0.76801856731561025</v>
      </c>
      <c r="I199" s="7">
        <f t="shared" si="19"/>
        <v>2.772306842785156E-7</v>
      </c>
      <c r="J199">
        <f t="shared" si="20"/>
        <v>1.9276931572149576E-7</v>
      </c>
      <c r="K199" s="7">
        <f t="shared" si="21"/>
        <v>4.7000000000001138E-7</v>
      </c>
    </row>
    <row r="200" spans="1:11" x14ac:dyDescent="0.25">
      <c r="A200" s="8">
        <f t="shared" si="24"/>
        <v>1.9800000000000043E-3</v>
      </c>
      <c r="B200" s="10">
        <v>1.4999999999999999E-2</v>
      </c>
      <c r="D200" s="1">
        <v>190</v>
      </c>
      <c r="E200" s="12">
        <f t="shared" si="17"/>
        <v>9.8211794024450575E-4</v>
      </c>
      <c r="F200" s="12">
        <f t="shared" si="22"/>
        <v>-6.7523195385862482E-3</v>
      </c>
      <c r="G200" s="12">
        <f t="shared" si="23"/>
        <v>7.5830141235848864E-7</v>
      </c>
      <c r="H200">
        <f t="shared" si="18"/>
        <v>0.80670363016860491</v>
      </c>
      <c r="I200" s="7">
        <f t="shared" si="19"/>
        <v>3.0586225105578646E-7</v>
      </c>
      <c r="J200">
        <f t="shared" si="20"/>
        <v>1.6413774894422497E-7</v>
      </c>
      <c r="K200" s="7">
        <f t="shared" si="21"/>
        <v>4.7000000000001143E-7</v>
      </c>
    </row>
    <row r="201" spans="1:11" x14ac:dyDescent="0.25">
      <c r="A201" s="8">
        <f t="shared" si="24"/>
        <v>1.9900000000000044E-3</v>
      </c>
      <c r="B201" s="10">
        <v>2.3E-2</v>
      </c>
      <c r="D201" s="1">
        <v>191</v>
      </c>
      <c r="E201" s="12">
        <f t="shared" si="17"/>
        <v>9.8728698203526645E-4</v>
      </c>
      <c r="F201" s="12">
        <f t="shared" si="22"/>
        <v>-6.1604245075533781E-3</v>
      </c>
      <c r="G201" s="12">
        <f t="shared" si="23"/>
        <v>7.916746691624338E-7</v>
      </c>
      <c r="H201">
        <f t="shared" si="18"/>
        <v>0.84220709485365297</v>
      </c>
      <c r="I201" s="7">
        <f t="shared" si="19"/>
        <v>3.3337701159226015E-7</v>
      </c>
      <c r="J201">
        <f t="shared" si="20"/>
        <v>1.3662298840775142E-7</v>
      </c>
      <c r="K201" s="7">
        <f t="shared" si="21"/>
        <v>4.7000000000001159E-7</v>
      </c>
    </row>
    <row r="202" spans="1:11" x14ac:dyDescent="0.25">
      <c r="A202" s="8">
        <f t="shared" si="24"/>
        <v>2.0000000000000044E-3</v>
      </c>
      <c r="B202" s="10">
        <v>0.03</v>
      </c>
      <c r="D202" s="1">
        <v>192</v>
      </c>
      <c r="E202" s="12">
        <f t="shared" si="17"/>
        <v>9.9245602382602694E-4</v>
      </c>
      <c r="F202" s="12">
        <f t="shared" si="22"/>
        <v>-5.5442330749747391E-3</v>
      </c>
      <c r="G202" s="12">
        <f t="shared" si="23"/>
        <v>8.2192560125774898E-7</v>
      </c>
      <c r="H202">
        <f t="shared" si="18"/>
        <v>0.87438893750824365</v>
      </c>
      <c r="I202" s="7">
        <f t="shared" si="19"/>
        <v>3.5934132659729373E-7</v>
      </c>
      <c r="J202">
        <f t="shared" si="20"/>
        <v>1.1065867340271785E-7</v>
      </c>
      <c r="K202" s="7">
        <f t="shared" si="21"/>
        <v>4.7000000000001159E-7</v>
      </c>
    </row>
    <row r="203" spans="1:11" x14ac:dyDescent="0.25">
      <c r="A203" s="8">
        <f t="shared" si="24"/>
        <v>2.0100000000000044E-3</v>
      </c>
      <c r="B203" s="10">
        <v>3.6999999999999998E-2</v>
      </c>
      <c r="D203" s="1">
        <v>193</v>
      </c>
      <c r="E203" s="12">
        <f t="shared" ref="E203:E266" si="25">D203*$E$4</f>
        <v>9.9762506561678743E-4</v>
      </c>
      <c r="F203" s="12">
        <f t="shared" si="22"/>
        <v>-4.9061754685816574E-3</v>
      </c>
      <c r="G203" s="12">
        <f t="shared" si="23"/>
        <v>8.4893490050383108E-7</v>
      </c>
      <c r="H203">
        <f t="shared" ref="H203:H266" si="26">G203/$E$2</f>
        <v>0.90312223457854368</v>
      </c>
      <c r="I203" s="7">
        <f t="shared" ref="I203:I266" si="27">$E$2*H203^2/2</f>
        <v>3.8334599217736676E-7</v>
      </c>
      <c r="J203">
        <f t="shared" ref="J203:J266" si="28">$E$1*F203^2/2</f>
        <v>8.6654007822644806E-8</v>
      </c>
      <c r="K203" s="7">
        <f t="shared" ref="K203:K266" si="29">I203+J203</f>
        <v>4.7000000000001159E-7</v>
      </c>
    </row>
    <row r="204" spans="1:11" x14ac:dyDescent="0.25">
      <c r="A204" s="8">
        <f t="shared" si="24"/>
        <v>2.0200000000000044E-3</v>
      </c>
      <c r="B204" s="10">
        <v>4.2999999999999997E-2</v>
      </c>
      <c r="D204" s="1">
        <v>194</v>
      </c>
      <c r="E204" s="12">
        <f t="shared" si="25"/>
        <v>1.0027941074075481E-3</v>
      </c>
      <c r="F204" s="12">
        <f t="shared" ref="F204:F267" si="30">(2*G203+$E$6*F203)/$E$7</f>
        <v>-4.2487681551850237E-3</v>
      </c>
      <c r="G204" s="12">
        <f t="shared" ref="G204:G267" si="31">G203-(F204+F203)*$E$4/2</f>
        <v>8.7259604359548455E-7</v>
      </c>
      <c r="H204">
        <f t="shared" si="26"/>
        <v>0.92829366339945163</v>
      </c>
      <c r="I204" s="7">
        <f t="shared" si="27"/>
        <v>4.0501268898855998E-7</v>
      </c>
      <c r="J204">
        <f t="shared" si="28"/>
        <v>6.4987311011451649E-8</v>
      </c>
      <c r="K204" s="7">
        <f t="shared" si="29"/>
        <v>4.7000000000001165E-7</v>
      </c>
    </row>
    <row r="205" spans="1:11" x14ac:dyDescent="0.25">
      <c r="A205" s="8">
        <f t="shared" si="24"/>
        <v>2.0300000000000045E-3</v>
      </c>
      <c r="B205" s="10">
        <v>4.9000000000000002E-2</v>
      </c>
      <c r="D205" s="1">
        <v>195</v>
      </c>
      <c r="E205" s="12">
        <f t="shared" si="25"/>
        <v>1.0079631491983086E-3</v>
      </c>
      <c r="F205" s="12">
        <f t="shared" si="30"/>
        <v>-3.574603915857932E-3</v>
      </c>
      <c r="G205" s="12">
        <f t="shared" si="31"/>
        <v>8.9281571218542957E-7</v>
      </c>
      <c r="H205">
        <f t="shared" si="26"/>
        <v>0.94980394913343569</v>
      </c>
      <c r="I205" s="7">
        <f t="shared" si="27"/>
        <v>4.2399994464105094E-7</v>
      </c>
      <c r="J205">
        <f t="shared" si="28"/>
        <v>4.6000055358960701E-8</v>
      </c>
      <c r="K205" s="7">
        <f t="shared" si="29"/>
        <v>4.7000000000001165E-7</v>
      </c>
    </row>
    <row r="206" spans="1:11" x14ac:dyDescent="0.25">
      <c r="A206" s="8">
        <f t="shared" si="24"/>
        <v>2.0400000000000045E-3</v>
      </c>
      <c r="B206" s="10">
        <v>5.2999999999999999E-2</v>
      </c>
      <c r="D206" s="1">
        <v>196</v>
      </c>
      <c r="E206" s="12">
        <f t="shared" si="25"/>
        <v>1.0131321909890691E-3</v>
      </c>
      <c r="F206" s="12">
        <f t="shared" si="30"/>
        <v>-2.8863416201387409E-3</v>
      </c>
      <c r="G206" s="12">
        <f t="shared" si="31"/>
        <v>9.0951416092712695E-7</v>
      </c>
      <c r="H206">
        <f t="shared" si="26"/>
        <v>0.96756825630545418</v>
      </c>
      <c r="I206" s="7">
        <f t="shared" si="27"/>
        <v>4.4000851538668922E-7</v>
      </c>
      <c r="J206">
        <f t="shared" si="28"/>
        <v>2.9991484613322478E-8</v>
      </c>
      <c r="K206" s="7">
        <f t="shared" si="29"/>
        <v>4.700000000000117E-7</v>
      </c>
    </row>
    <row r="207" spans="1:11" x14ac:dyDescent="0.25">
      <c r="A207" s="8">
        <f t="shared" si="24"/>
        <v>2.0500000000000045E-3</v>
      </c>
      <c r="B207" s="10">
        <v>5.6000000000000001E-2</v>
      </c>
      <c r="D207" s="1">
        <v>197</v>
      </c>
      <c r="E207" s="12">
        <f t="shared" si="25"/>
        <v>1.0183012327798298E-3</v>
      </c>
      <c r="F207" s="12">
        <f t="shared" si="30"/>
        <v>-2.1866957395845809E-3</v>
      </c>
      <c r="G207" s="12">
        <f t="shared" si="31"/>
        <v>9.2262553198637668E-7</v>
      </c>
      <c r="H207">
        <f t="shared" si="26"/>
        <v>0.98151652338976247</v>
      </c>
      <c r="I207" s="7">
        <f t="shared" si="27"/>
        <v>4.5278610227294929E-7</v>
      </c>
      <c r="J207">
        <f t="shared" si="28"/>
        <v>1.7213897727062484E-8</v>
      </c>
      <c r="K207" s="7">
        <f t="shared" si="29"/>
        <v>4.7000000000001175E-7</v>
      </c>
    </row>
    <row r="208" spans="1:11" x14ac:dyDescent="0.25">
      <c r="A208" s="8">
        <f t="shared" si="24"/>
        <v>2.0600000000000045E-3</v>
      </c>
      <c r="B208" s="10">
        <v>5.7000000000000002E-2</v>
      </c>
      <c r="D208" s="1">
        <v>198</v>
      </c>
      <c r="E208" s="12">
        <f t="shared" si="25"/>
        <v>1.0234702745705903E-3</v>
      </c>
      <c r="F208" s="12">
        <f t="shared" si="30"/>
        <v>-1.4784256420333247E-3</v>
      </c>
      <c r="G208" s="12">
        <f t="shared" si="31"/>
        <v>9.320981147812732E-7</v>
      </c>
      <c r="H208">
        <f t="shared" si="26"/>
        <v>0.99159373912901405</v>
      </c>
      <c r="I208" s="7">
        <f t="shared" si="27"/>
        <v>4.6213132743553383E-7</v>
      </c>
      <c r="J208">
        <f t="shared" si="28"/>
        <v>7.8686725644779337E-9</v>
      </c>
      <c r="K208" s="7">
        <f t="shared" si="29"/>
        <v>4.7000000000001175E-7</v>
      </c>
    </row>
    <row r="209" spans="1:11" x14ac:dyDescent="0.25">
      <c r="A209" s="8">
        <f t="shared" si="24"/>
        <v>2.0700000000000046E-3</v>
      </c>
      <c r="B209" s="10">
        <v>6.0999999999999999E-2</v>
      </c>
      <c r="D209" s="1">
        <v>199</v>
      </c>
      <c r="E209" s="12">
        <f t="shared" si="25"/>
        <v>1.0286393163613508E-3</v>
      </c>
      <c r="F209" s="12">
        <f t="shared" si="30"/>
        <v>-7.6432470879690467E-4</v>
      </c>
      <c r="G209" s="12">
        <f t="shared" si="31"/>
        <v>9.3789454992611541E-7</v>
      </c>
      <c r="H209">
        <f t="shared" si="26"/>
        <v>0.99776015949586749</v>
      </c>
      <c r="I209" s="7">
        <f t="shared" si="27"/>
        <v>4.6789690786229289E-7</v>
      </c>
      <c r="J209">
        <f t="shared" si="28"/>
        <v>2.1030921377189031E-9</v>
      </c>
      <c r="K209" s="7">
        <f t="shared" si="29"/>
        <v>4.7000000000001181E-7</v>
      </c>
    </row>
    <row r="210" spans="1:11" x14ac:dyDescent="0.25">
      <c r="A210" s="8">
        <f t="shared" si="24"/>
        <v>2.0800000000000046E-3</v>
      </c>
      <c r="B210" s="10">
        <v>6.0999999999999999E-2</v>
      </c>
      <c r="D210" s="1">
        <v>200</v>
      </c>
      <c r="E210" s="12">
        <f t="shared" si="25"/>
        <v>1.0338083581521115E-3</v>
      </c>
      <c r="F210" s="12">
        <f t="shared" si="30"/>
        <v>-4.7209317707212543E-5</v>
      </c>
      <c r="G210" s="12">
        <f t="shared" si="31"/>
        <v>9.3999197657492743E-7</v>
      </c>
      <c r="H210">
        <f t="shared" si="26"/>
        <v>0.99999146444141218</v>
      </c>
      <c r="I210" s="7">
        <f t="shared" si="27"/>
        <v>4.6999197660916964E-7</v>
      </c>
      <c r="J210">
        <f t="shared" si="28"/>
        <v>8.0233908421699143E-12</v>
      </c>
      <c r="K210" s="7">
        <f t="shared" si="29"/>
        <v>4.7000000000001181E-7</v>
      </c>
    </row>
    <row r="211" spans="1:11" x14ac:dyDescent="0.25">
      <c r="A211" s="8">
        <f t="shared" si="24"/>
        <v>2.0900000000000046E-3</v>
      </c>
      <c r="B211" s="10">
        <v>6.0999999999999999E-2</v>
      </c>
      <c r="D211" s="1">
        <v>201</v>
      </c>
      <c r="E211" s="12">
        <f t="shared" si="25"/>
        <v>1.038977399942872E-3</v>
      </c>
      <c r="F211" s="12">
        <f t="shared" si="30"/>
        <v>6.7009226453510395E-4</v>
      </c>
      <c r="G211" s="12">
        <f t="shared" si="31"/>
        <v>9.3838212258347466E-7</v>
      </c>
      <c r="H211">
        <f t="shared" si="26"/>
        <v>0.99827885381220705</v>
      </c>
      <c r="I211" s="7">
        <f t="shared" si="27"/>
        <v>4.6838351488524848E-7</v>
      </c>
      <c r="J211">
        <f t="shared" si="28"/>
        <v>1.6164851147632213E-9</v>
      </c>
      <c r="K211" s="7">
        <f t="shared" si="29"/>
        <v>4.700000000000117E-7</v>
      </c>
    </row>
    <row r="212" spans="1:11" x14ac:dyDescent="0.25">
      <c r="A212" s="8">
        <f t="shared" si="24"/>
        <v>2.1000000000000046E-3</v>
      </c>
      <c r="B212" s="10">
        <v>5.8000000000000003E-2</v>
      </c>
      <c r="D212" s="1">
        <v>202</v>
      </c>
      <c r="E212" s="12">
        <f t="shared" si="25"/>
        <v>1.0441464417336324E-3</v>
      </c>
      <c r="F212" s="12">
        <f t="shared" si="30"/>
        <v>1.3847510369009426E-3</v>
      </c>
      <c r="G212" s="12">
        <f t="shared" si="31"/>
        <v>9.3307133713418104E-7</v>
      </c>
      <c r="H212">
        <f t="shared" si="26"/>
        <v>0.99262908205763944</v>
      </c>
      <c r="I212" s="7">
        <f t="shared" si="27"/>
        <v>4.6309687243689816E-7</v>
      </c>
      <c r="J212">
        <f t="shared" si="28"/>
        <v>6.9031275631136483E-9</v>
      </c>
      <c r="K212" s="7">
        <f t="shared" si="29"/>
        <v>4.7000000000001181E-7</v>
      </c>
    </row>
    <row r="213" spans="1:11" x14ac:dyDescent="0.25">
      <c r="A213" s="8">
        <f t="shared" si="24"/>
        <v>2.1100000000000047E-3</v>
      </c>
      <c r="B213" s="10">
        <v>5.6000000000000001E-2</v>
      </c>
      <c r="D213" s="1">
        <v>203</v>
      </c>
      <c r="E213" s="12">
        <f t="shared" si="25"/>
        <v>1.0493154835243932E-3</v>
      </c>
      <c r="F213" s="12">
        <f t="shared" si="30"/>
        <v>2.0939484214692015E-3</v>
      </c>
      <c r="G213" s="12">
        <f t="shared" si="31"/>
        <v>9.2408056569527533E-7</v>
      </c>
      <c r="H213">
        <f t="shared" si="26"/>
        <v>0.98306443159071843</v>
      </c>
      <c r="I213" s="7">
        <f t="shared" si="27"/>
        <v>4.5421536802962771E-7</v>
      </c>
      <c r="J213">
        <f t="shared" si="28"/>
        <v>1.5784631970384099E-8</v>
      </c>
      <c r="K213" s="7">
        <f t="shared" si="29"/>
        <v>4.7000000000001181E-7</v>
      </c>
    </row>
    <row r="214" spans="1:11" x14ac:dyDescent="0.25">
      <c r="A214" s="8">
        <f t="shared" si="24"/>
        <v>2.1200000000000047E-3</v>
      </c>
      <c r="B214" s="10">
        <v>5.3999999999999999E-2</v>
      </c>
      <c r="D214" s="1">
        <v>204</v>
      </c>
      <c r="E214" s="12">
        <f t="shared" si="25"/>
        <v>1.0544845253151536E-3</v>
      </c>
      <c r="F214" s="12">
        <f t="shared" si="30"/>
        <v>2.7948873797550241E-3</v>
      </c>
      <c r="G214" s="12">
        <f t="shared" si="31"/>
        <v>9.1144526741292809E-7</v>
      </c>
      <c r="H214">
        <f t="shared" si="26"/>
        <v>0.96962262490737028</v>
      </c>
      <c r="I214" s="7">
        <f t="shared" si="27"/>
        <v>4.4187897632416165E-7</v>
      </c>
      <c r="J214">
        <f t="shared" si="28"/>
        <v>2.8121023675850055E-8</v>
      </c>
      <c r="K214" s="7">
        <f t="shared" si="29"/>
        <v>4.700000000000117E-7</v>
      </c>
    </row>
    <row r="215" spans="1:11" x14ac:dyDescent="0.25">
      <c r="A215" s="8">
        <f t="shared" si="24"/>
        <v>2.1300000000000047E-3</v>
      </c>
      <c r="B215" s="10">
        <v>0.05</v>
      </c>
      <c r="D215" s="1">
        <v>205</v>
      </c>
      <c r="E215" s="12">
        <f t="shared" si="25"/>
        <v>1.0596535671059141E-3</v>
      </c>
      <c r="F215" s="12">
        <f t="shared" si="30"/>
        <v>3.4848034440876029E-3</v>
      </c>
      <c r="G215" s="12">
        <f t="shared" si="31"/>
        <v>8.9521527526217899E-7</v>
      </c>
      <c r="H215">
        <f t="shared" si="26"/>
        <v>0.95235667581082872</v>
      </c>
      <c r="I215" s="7">
        <f t="shared" si="27"/>
        <v>4.2628212184188245E-7</v>
      </c>
      <c r="J215">
        <f t="shared" si="28"/>
        <v>4.3717878158129347E-8</v>
      </c>
      <c r="K215" s="7">
        <f t="shared" si="29"/>
        <v>4.7000000000001181E-7</v>
      </c>
    </row>
    <row r="216" spans="1:11" x14ac:dyDescent="0.25">
      <c r="A216" s="8">
        <f t="shared" si="24"/>
        <v>2.1400000000000047E-3</v>
      </c>
      <c r="B216" s="10">
        <v>4.3999999999999997E-2</v>
      </c>
      <c r="D216" s="1">
        <v>206</v>
      </c>
      <c r="E216" s="12">
        <f t="shared" si="25"/>
        <v>1.0648226088966748E-3</v>
      </c>
      <c r="F216" s="12">
        <f t="shared" si="30"/>
        <v>4.1609756205303423E-3</v>
      </c>
      <c r="G216" s="12">
        <f t="shared" si="31"/>
        <v>8.7545459950821286E-7</v>
      </c>
      <c r="H216">
        <f t="shared" si="26"/>
        <v>0.93133468032788602</v>
      </c>
      <c r="I216" s="7">
        <f t="shared" si="27"/>
        <v>4.0767061478727943E-7</v>
      </c>
      <c r="J216">
        <f t="shared" si="28"/>
        <v>6.232938521273232E-8</v>
      </c>
      <c r="K216" s="7">
        <f t="shared" si="29"/>
        <v>4.7000000000001175E-7</v>
      </c>
    </row>
    <row r="217" spans="1:11" x14ac:dyDescent="0.25">
      <c r="A217" s="8">
        <f t="shared" si="24"/>
        <v>2.1500000000000048E-3</v>
      </c>
      <c r="B217" s="10">
        <v>4.2000000000000003E-2</v>
      </c>
      <c r="D217" s="1">
        <v>207</v>
      </c>
      <c r="E217" s="12">
        <f t="shared" si="25"/>
        <v>1.0699916506874353E-3</v>
      </c>
      <c r="F217" s="12">
        <f t="shared" si="30"/>
        <v>4.8207371203428263E-3</v>
      </c>
      <c r="G217" s="12">
        <f t="shared" si="31"/>
        <v>8.5224117525312292E-7</v>
      </c>
      <c r="H217">
        <f t="shared" si="26"/>
        <v>0.90663954814162018</v>
      </c>
      <c r="I217" s="7">
        <f t="shared" si="27"/>
        <v>3.8633777701958736E-7</v>
      </c>
      <c r="J217">
        <f t="shared" si="28"/>
        <v>8.3662222980424486E-8</v>
      </c>
      <c r="K217" s="7">
        <f t="shared" si="29"/>
        <v>4.7000000000001186E-7</v>
      </c>
    </row>
    <row r="218" spans="1:11" x14ac:dyDescent="0.25">
      <c r="A218" s="8">
        <f t="shared" si="24"/>
        <v>2.1600000000000048E-3</v>
      </c>
      <c r="B218" s="10">
        <v>3.5000000000000003E-2</v>
      </c>
      <c r="D218" s="1">
        <v>208</v>
      </c>
      <c r="E218" s="12">
        <f t="shared" si="25"/>
        <v>1.0751606924781958E-3</v>
      </c>
      <c r="F218" s="12">
        <f t="shared" si="30"/>
        <v>5.4614858776602399E-3</v>
      </c>
      <c r="G218" s="12">
        <f t="shared" si="31"/>
        <v>8.2566655506382436E-7</v>
      </c>
      <c r="H218">
        <f t="shared" si="26"/>
        <v>0.87836867559981313</v>
      </c>
      <c r="I218" s="7">
        <f t="shared" si="27"/>
        <v>3.6261981922923579E-7</v>
      </c>
      <c r="J218">
        <f t="shared" si="28"/>
        <v>1.0738018077077607E-7</v>
      </c>
      <c r="K218" s="7">
        <f t="shared" si="29"/>
        <v>4.7000000000001186E-7</v>
      </c>
    </row>
    <row r="219" spans="1:11" x14ac:dyDescent="0.25">
      <c r="A219" s="8">
        <f t="shared" si="24"/>
        <v>2.1700000000000048E-3</v>
      </c>
      <c r="B219" s="10">
        <v>0.03</v>
      </c>
      <c r="D219" s="1">
        <v>209</v>
      </c>
      <c r="E219" s="12">
        <f t="shared" si="25"/>
        <v>1.0803297342689565E-3</v>
      </c>
      <c r="F219" s="12">
        <f t="shared" si="30"/>
        <v>6.0806948119090515E-3</v>
      </c>
      <c r="G219" s="12">
        <f t="shared" si="31"/>
        <v>7.9583554789337778E-7</v>
      </c>
      <c r="H219">
        <f t="shared" si="26"/>
        <v>0.84663356158869973</v>
      </c>
      <c r="I219" s="7">
        <f t="shared" si="27"/>
        <v>3.3689054217593229E-7</v>
      </c>
      <c r="J219">
        <f t="shared" si="28"/>
        <v>1.3310945782407954E-7</v>
      </c>
      <c r="K219" s="7">
        <f t="shared" si="29"/>
        <v>4.7000000000001181E-7</v>
      </c>
    </row>
    <row r="220" spans="1:11" x14ac:dyDescent="0.25">
      <c r="A220" s="8">
        <f t="shared" si="24"/>
        <v>2.1800000000000049E-3</v>
      </c>
      <c r="B220" s="10">
        <v>2.4E-2</v>
      </c>
      <c r="D220" s="1">
        <v>210</v>
      </c>
      <c r="E220" s="12">
        <f t="shared" si="25"/>
        <v>1.085498776059717E-3</v>
      </c>
      <c r="F220" s="12">
        <f t="shared" si="30"/>
        <v>6.6759217944845229E-3</v>
      </c>
      <c r="G220" s="12">
        <f t="shared" si="31"/>
        <v>7.6286580571979852E-7</v>
      </c>
      <c r="H220">
        <f t="shared" si="26"/>
        <v>0.81155936778701965</v>
      </c>
      <c r="I220" s="7">
        <f t="shared" si="27"/>
        <v>3.0955544549814751E-7</v>
      </c>
      <c r="J220">
        <f t="shared" si="28"/>
        <v>1.6044455450186443E-7</v>
      </c>
      <c r="K220" s="7">
        <f t="shared" si="29"/>
        <v>4.7000000000001191E-7</v>
      </c>
    </row>
    <row r="221" spans="1:11" x14ac:dyDescent="0.25">
      <c r="A221" s="8">
        <f t="shared" si="24"/>
        <v>2.1900000000000049E-3</v>
      </c>
      <c r="B221" s="10">
        <v>1.9E-2</v>
      </c>
      <c r="D221" s="1">
        <v>211</v>
      </c>
      <c r="E221" s="12">
        <f t="shared" si="25"/>
        <v>1.0906678178504775E-3</v>
      </c>
      <c r="F221" s="12">
        <f t="shared" si="30"/>
        <v>7.2448192803819525E-3</v>
      </c>
      <c r="G221" s="12">
        <f t="shared" si="31"/>
        <v>7.2688735953262763E-7</v>
      </c>
      <c r="H221">
        <f t="shared" si="26"/>
        <v>0.77328442503471029</v>
      </c>
      <c r="I221" s="7">
        <f t="shared" si="27"/>
        <v>2.8104533694059336E-7</v>
      </c>
      <c r="J221">
        <f t="shared" si="28"/>
        <v>1.8895466305941866E-7</v>
      </c>
      <c r="K221" s="7">
        <f t="shared" si="29"/>
        <v>4.7000000000001202E-7</v>
      </c>
    </row>
    <row r="222" spans="1:11" x14ac:dyDescent="0.25">
      <c r="A222" s="8">
        <f t="shared" si="24"/>
        <v>2.2000000000000049E-3</v>
      </c>
      <c r="B222" s="10">
        <v>1.2999999999999999E-2</v>
      </c>
      <c r="D222" s="1">
        <v>212</v>
      </c>
      <c r="E222" s="12">
        <f t="shared" si="25"/>
        <v>1.0958368596412382E-3</v>
      </c>
      <c r="F222" s="12">
        <f t="shared" si="30"/>
        <v>7.7851435667950194E-3</v>
      </c>
      <c r="G222" s="12">
        <f t="shared" si="31"/>
        <v>6.8804210649730943E-7</v>
      </c>
      <c r="H222">
        <f t="shared" si="26"/>
        <v>0.73195968776309517</v>
      </c>
      <c r="I222" s="7">
        <f t="shared" si="27"/>
        <v>2.5180954271981644E-7</v>
      </c>
      <c r="J222">
        <f t="shared" si="28"/>
        <v>2.1819045728019555E-7</v>
      </c>
      <c r="K222" s="7">
        <f t="shared" si="29"/>
        <v>4.7000000000001202E-7</v>
      </c>
    </row>
    <row r="223" spans="1:11" x14ac:dyDescent="0.25">
      <c r="A223" s="8">
        <f t="shared" si="24"/>
        <v>2.2100000000000049E-3</v>
      </c>
      <c r="B223" s="10">
        <v>7.0000000000000001E-3</v>
      </c>
      <c r="D223" s="1">
        <v>213</v>
      </c>
      <c r="E223" s="12">
        <f t="shared" si="25"/>
        <v>1.1010059014319987E-3</v>
      </c>
      <c r="F223" s="12">
        <f t="shared" si="30"/>
        <v>8.2947636421657495E-3</v>
      </c>
      <c r="G223" s="12">
        <f t="shared" si="31"/>
        <v>6.4648325031997431E-7</v>
      </c>
      <c r="H223">
        <f t="shared" si="26"/>
        <v>0.68774813863827056</v>
      </c>
      <c r="I223" s="7">
        <f t="shared" si="27"/>
        <v>2.2230882603419074E-7</v>
      </c>
      <c r="J223">
        <f t="shared" si="28"/>
        <v>2.4769117396582136E-7</v>
      </c>
      <c r="K223" s="7">
        <f t="shared" si="29"/>
        <v>4.7000000000001212E-7</v>
      </c>
    </row>
    <row r="224" spans="1:11" x14ac:dyDescent="0.25">
      <c r="A224" s="8">
        <f t="shared" si="24"/>
        <v>2.220000000000005E-3</v>
      </c>
      <c r="B224" s="11">
        <v>3.613E-4</v>
      </c>
      <c r="D224" s="1">
        <v>214</v>
      </c>
      <c r="E224" s="12">
        <f t="shared" si="25"/>
        <v>1.1061749432227591E-3</v>
      </c>
      <c r="F224" s="12">
        <f t="shared" si="30"/>
        <v>8.7716695907859282E-3</v>
      </c>
      <c r="G224" s="12">
        <f t="shared" si="31"/>
        <v>6.0237469701979829E-7</v>
      </c>
      <c r="H224">
        <f t="shared" si="26"/>
        <v>0.64082414576574287</v>
      </c>
      <c r="I224" s="7">
        <f t="shared" si="27"/>
        <v>1.9300812532430521E-7</v>
      </c>
      <c r="J224">
        <f t="shared" si="28"/>
        <v>2.7699187467570684E-7</v>
      </c>
      <c r="K224" s="7">
        <f t="shared" si="29"/>
        <v>4.7000000000001202E-7</v>
      </c>
    </row>
    <row r="225" spans="1:11" x14ac:dyDescent="0.25">
      <c r="A225" s="8">
        <f t="shared" si="24"/>
        <v>2.230000000000005E-3</v>
      </c>
      <c r="B225" s="10">
        <v>-5.0000000000000001E-3</v>
      </c>
      <c r="D225" s="1">
        <v>215</v>
      </c>
      <c r="E225" s="12">
        <f t="shared" si="25"/>
        <v>1.1113439850135198E-3</v>
      </c>
      <c r="F225" s="12">
        <f t="shared" si="30"/>
        <v>9.2139805198026316E-3</v>
      </c>
      <c r="G225" s="12">
        <f t="shared" si="31"/>
        <v>5.558904084919835E-7</v>
      </c>
      <c r="H225">
        <f t="shared" si="26"/>
        <v>0.59137277499147178</v>
      </c>
      <c r="I225" s="7">
        <f t="shared" si="27"/>
        <v>1.6436922673052355E-7</v>
      </c>
      <c r="J225">
        <f t="shared" si="28"/>
        <v>3.0563077326948852E-7</v>
      </c>
      <c r="K225" s="7">
        <f t="shared" si="29"/>
        <v>4.7000000000001207E-7</v>
      </c>
    </row>
    <row r="226" spans="1:11" x14ac:dyDescent="0.25">
      <c r="A226" s="8">
        <f t="shared" si="24"/>
        <v>2.240000000000005E-3</v>
      </c>
      <c r="B226" s="10">
        <v>-1.0999999999999999E-2</v>
      </c>
      <c r="D226" s="1">
        <v>216</v>
      </c>
      <c r="E226" s="12">
        <f t="shared" si="25"/>
        <v>1.1165130268042803E-3</v>
      </c>
      <c r="F226" s="12">
        <f t="shared" si="30"/>
        <v>9.6199519773641582E-3</v>
      </c>
      <c r="G226" s="12">
        <f t="shared" si="31"/>
        <v>5.0721371641087428E-7</v>
      </c>
      <c r="H226">
        <f t="shared" si="26"/>
        <v>0.53958906001156837</v>
      </c>
      <c r="I226" s="7">
        <f t="shared" si="27"/>
        <v>1.3684348623155892E-7</v>
      </c>
      <c r="J226">
        <f t="shared" si="28"/>
        <v>3.3315651376845328E-7</v>
      </c>
      <c r="K226" s="7">
        <f t="shared" si="29"/>
        <v>4.7000000000001223E-7</v>
      </c>
    </row>
    <row r="227" spans="1:11" x14ac:dyDescent="0.25">
      <c r="A227" s="8">
        <f t="shared" si="24"/>
        <v>2.250000000000005E-3</v>
      </c>
      <c r="B227" s="10">
        <v>-1.4999999999999999E-2</v>
      </c>
      <c r="D227" s="1">
        <v>217</v>
      </c>
      <c r="E227" s="12">
        <f t="shared" si="25"/>
        <v>1.1216820685950408E-3</v>
      </c>
      <c r="F227" s="12">
        <f t="shared" si="30"/>
        <v>9.9879828326495806E-3</v>
      </c>
      <c r="G227" s="12">
        <f t="shared" si="31"/>
        <v>4.5653659917913946E-7</v>
      </c>
      <c r="H227">
        <f t="shared" si="26"/>
        <v>0.48567723316929728</v>
      </c>
      <c r="I227" s="7">
        <f t="shared" si="27"/>
        <v>1.1086471616492246E-7</v>
      </c>
      <c r="J227">
        <f t="shared" si="28"/>
        <v>3.591352838350899E-7</v>
      </c>
      <c r="K227" s="7">
        <f t="shared" si="29"/>
        <v>4.7000000000001233E-7</v>
      </c>
    </row>
    <row r="228" spans="1:11" x14ac:dyDescent="0.25">
      <c r="A228" s="8">
        <f t="shared" si="24"/>
        <v>2.2600000000000051E-3</v>
      </c>
      <c r="B228" s="10">
        <v>-2.1000000000000001E-2</v>
      </c>
      <c r="D228" s="1">
        <v>218</v>
      </c>
      <c r="E228" s="12">
        <f t="shared" si="25"/>
        <v>1.1268511103858015E-3</v>
      </c>
      <c r="F228" s="12">
        <f t="shared" si="30"/>
        <v>1.031662159064743E-2</v>
      </c>
      <c r="G228" s="12">
        <f t="shared" si="31"/>
        <v>4.0405892477469749E-7</v>
      </c>
      <c r="H228">
        <f t="shared" si="26"/>
        <v>0.42984991997308242</v>
      </c>
      <c r="I228" s="7">
        <f t="shared" si="27"/>
        <v>8.6842348239406712E-8</v>
      </c>
      <c r="J228">
        <f t="shared" si="28"/>
        <v>3.8315765176060578E-7</v>
      </c>
      <c r="K228" s="7">
        <f t="shared" si="29"/>
        <v>4.7000000000001249E-7</v>
      </c>
    </row>
    <row r="229" spans="1:11" x14ac:dyDescent="0.25">
      <c r="A229" s="8">
        <f t="shared" si="24"/>
        <v>2.2700000000000051E-3</v>
      </c>
      <c r="B229" s="10">
        <v>-2.5999999999999999E-2</v>
      </c>
      <c r="D229" s="1">
        <v>219</v>
      </c>
      <c r="E229" s="12">
        <f t="shared" si="25"/>
        <v>1.132020152176562E-3</v>
      </c>
      <c r="F229" s="12">
        <f t="shared" si="30"/>
        <v>1.0604572116778338E-2</v>
      </c>
      <c r="G229" s="12">
        <f t="shared" si="31"/>
        <v>3.499876624815572E-7</v>
      </c>
      <c r="H229">
        <f t="shared" si="26"/>
        <v>0.3723273005122949</v>
      </c>
      <c r="I229" s="7">
        <f t="shared" si="27"/>
        <v>6.5154980792183193E-8</v>
      </c>
      <c r="J229">
        <f t="shared" si="28"/>
        <v>4.0484501920782939E-7</v>
      </c>
      <c r="K229" s="7">
        <f t="shared" si="29"/>
        <v>4.700000000000126E-7</v>
      </c>
    </row>
    <row r="230" spans="1:11" x14ac:dyDescent="0.25">
      <c r="A230" s="8">
        <f t="shared" si="24"/>
        <v>2.2800000000000051E-3</v>
      </c>
      <c r="B230" s="10">
        <v>-0.03</v>
      </c>
      <c r="D230" s="1">
        <v>220</v>
      </c>
      <c r="E230" s="12">
        <f t="shared" si="25"/>
        <v>1.1371891939673225E-3</v>
      </c>
      <c r="F230" s="12">
        <f t="shared" si="30"/>
        <v>1.0850698748784028E-2</v>
      </c>
      <c r="G230" s="12">
        <f t="shared" si="31"/>
        <v>2.9453606661346754E-7</v>
      </c>
      <c r="H230">
        <f t="shared" si="26"/>
        <v>0.31333624107815694</v>
      </c>
      <c r="I230" s="7">
        <f t="shared" si="27"/>
        <v>4.6144411987304781E-8</v>
      </c>
      <c r="J230">
        <f t="shared" si="28"/>
        <v>4.2385558801270779E-7</v>
      </c>
      <c r="K230" s="7">
        <f t="shared" si="29"/>
        <v>4.7000000000001255E-7</v>
      </c>
    </row>
    <row r="231" spans="1:11" x14ac:dyDescent="0.25">
      <c r="A231" s="8">
        <f t="shared" si="24"/>
        <v>2.2900000000000051E-3</v>
      </c>
      <c r="B231" s="10">
        <v>-3.4000000000000002E-2</v>
      </c>
      <c r="D231" s="1">
        <v>221</v>
      </c>
      <c r="E231" s="12">
        <f t="shared" si="25"/>
        <v>1.1423582357580832E-3</v>
      </c>
      <c r="F231" s="12">
        <f t="shared" si="30"/>
        <v>1.1054030775721615E-2</v>
      </c>
      <c r="G231" s="12">
        <f t="shared" si="31"/>
        <v>2.3792283544972941E-7</v>
      </c>
      <c r="H231">
        <f t="shared" si="26"/>
        <v>0.25310939941460575</v>
      </c>
      <c r="I231" s="7">
        <f t="shared" si="27"/>
        <v>3.0110252993850542E-8</v>
      </c>
      <c r="J231">
        <f t="shared" si="28"/>
        <v>4.3988974700616215E-7</v>
      </c>
      <c r="K231" s="7">
        <f t="shared" si="29"/>
        <v>4.7000000000001271E-7</v>
      </c>
    </row>
    <row r="232" spans="1:11" x14ac:dyDescent="0.25">
      <c r="A232" s="8">
        <f t="shared" si="24"/>
        <v>2.3000000000000052E-3</v>
      </c>
      <c r="B232" s="10">
        <v>-3.6999999999999998E-2</v>
      </c>
      <c r="D232" s="1">
        <v>222</v>
      </c>
      <c r="E232" s="12">
        <f t="shared" si="25"/>
        <v>1.1475272775488437E-3</v>
      </c>
      <c r="F232" s="12">
        <f t="shared" si="30"/>
        <v>1.121376626639828E-2</v>
      </c>
      <c r="G232" s="12">
        <f t="shared" si="31"/>
        <v>1.8037124870028337E-7</v>
      </c>
      <c r="H232">
        <f t="shared" si="26"/>
        <v>0.19188430712796103</v>
      </c>
      <c r="I232" s="7">
        <f t="shared" si="27"/>
        <v>1.7305206041329508E-8</v>
      </c>
      <c r="J232">
        <f t="shared" si="28"/>
        <v>4.5269479395868325E-7</v>
      </c>
      <c r="K232" s="7">
        <f t="shared" si="29"/>
        <v>4.7000000000001276E-7</v>
      </c>
    </row>
    <row r="233" spans="1:11" x14ac:dyDescent="0.25">
      <c r="A233" s="8">
        <f t="shared" si="24"/>
        <v>2.3100000000000052E-3</v>
      </c>
      <c r="B233" s="10">
        <v>-3.6999999999999998E-2</v>
      </c>
      <c r="D233" s="1">
        <v>223</v>
      </c>
      <c r="E233" s="12">
        <f t="shared" si="25"/>
        <v>1.1526963193396042E-3</v>
      </c>
      <c r="F233" s="12">
        <f t="shared" si="30"/>
        <v>1.1329275232147201E-2</v>
      </c>
      <c r="G233" s="12">
        <f t="shared" si="31"/>
        <v>1.2210828690186782E-7</v>
      </c>
      <c r="H233">
        <f t="shared" si="26"/>
        <v>0.12990243287432748</v>
      </c>
      <c r="I233" s="7">
        <f t="shared" si="27"/>
        <v>7.9310817713345038E-9</v>
      </c>
      <c r="J233">
        <f t="shared" si="28"/>
        <v>4.6206891822867841E-7</v>
      </c>
      <c r="K233" s="7">
        <f t="shared" si="29"/>
        <v>4.7000000000001292E-7</v>
      </c>
    </row>
    <row r="234" spans="1:11" x14ac:dyDescent="0.25">
      <c r="A234" s="8">
        <f t="shared" si="24"/>
        <v>2.3200000000000052E-3</v>
      </c>
      <c r="B234" s="10">
        <v>-3.9E-2</v>
      </c>
      <c r="D234" s="1">
        <v>224</v>
      </c>
      <c r="E234" s="12">
        <f t="shared" si="25"/>
        <v>1.1578653611303649E-3</v>
      </c>
      <c r="F234" s="12">
        <f t="shared" si="30"/>
        <v>1.1400102111470863E-2</v>
      </c>
      <c r="G234" s="12">
        <f t="shared" si="31"/>
        <v>6.3363736218303849E-8</v>
      </c>
      <c r="H234">
        <f t="shared" si="26"/>
        <v>6.7408230019472173E-2</v>
      </c>
      <c r="I234" s="7">
        <f t="shared" si="27"/>
        <v>2.1356186529482927E-9</v>
      </c>
      <c r="J234">
        <f t="shared" si="28"/>
        <v>4.6786438134706473E-7</v>
      </c>
      <c r="K234" s="7">
        <f t="shared" si="29"/>
        <v>4.7000000000001302E-7</v>
      </c>
    </row>
    <row r="235" spans="1:11" x14ac:dyDescent="0.25">
      <c r="A235" s="8">
        <f t="shared" si="24"/>
        <v>2.3300000000000052E-3</v>
      </c>
      <c r="B235" s="10">
        <v>-4.1000000000000002E-2</v>
      </c>
      <c r="D235" s="1">
        <v>225</v>
      </c>
      <c r="E235" s="12">
        <f t="shared" si="25"/>
        <v>1.1630344029211254E-3</v>
      </c>
      <c r="F235" s="12">
        <f t="shared" si="30"/>
        <v>1.1425967566752489E-2</v>
      </c>
      <c r="G235" s="12">
        <f t="shared" si="31"/>
        <v>4.3692821755294083E-9</v>
      </c>
      <c r="H235">
        <f t="shared" si="26"/>
        <v>4.6481725271589449E-3</v>
      </c>
      <c r="I235" s="7">
        <f t="shared" si="27"/>
        <v>1.0154588685850531E-11</v>
      </c>
      <c r="J235">
        <f t="shared" si="28"/>
        <v>4.699898454113272E-7</v>
      </c>
      <c r="K235" s="7">
        <f t="shared" si="29"/>
        <v>4.7000000000001308E-7</v>
      </c>
    </row>
    <row r="236" spans="1:11" x14ac:dyDescent="0.25">
      <c r="A236" s="8">
        <f t="shared" si="24"/>
        <v>2.3400000000000053E-3</v>
      </c>
      <c r="B236" s="10">
        <v>-4.2000000000000003E-2</v>
      </c>
      <c r="D236" s="1">
        <v>226</v>
      </c>
      <c r="E236" s="12">
        <f t="shared" si="25"/>
        <v>1.1682034447118858E-3</v>
      </c>
      <c r="F236" s="12">
        <f t="shared" si="30"/>
        <v>1.1406769585949416E-2</v>
      </c>
      <c r="G236" s="12">
        <f t="shared" si="31"/>
        <v>-5.4642404094354273E-8</v>
      </c>
      <c r="H236">
        <f t="shared" si="26"/>
        <v>-5.8130217121653484E-2</v>
      </c>
      <c r="I236" s="7">
        <f t="shared" si="27"/>
        <v>1.5881874070269705E-9</v>
      </c>
      <c r="J236">
        <f t="shared" si="28"/>
        <v>4.6841181259298623E-7</v>
      </c>
      <c r="K236" s="7">
        <f t="shared" si="29"/>
        <v>4.7000000000001318E-7</v>
      </c>
    </row>
    <row r="237" spans="1:11" x14ac:dyDescent="0.25">
      <c r="A237" s="8">
        <f t="shared" si="24"/>
        <v>2.3500000000000053E-3</v>
      </c>
      <c r="B237" s="10">
        <v>-4.2000000000000003E-2</v>
      </c>
      <c r="D237" s="1">
        <v>227</v>
      </c>
      <c r="E237" s="12">
        <f t="shared" si="25"/>
        <v>1.1733724865026463E-3</v>
      </c>
      <c r="F237" s="12">
        <f t="shared" si="30"/>
        <v>1.1342583884923416E-2</v>
      </c>
      <c r="G237" s="12">
        <f t="shared" si="31"/>
        <v>-1.1343858349621698E-7</v>
      </c>
      <c r="H237">
        <f t="shared" si="26"/>
        <v>-0.12067934414491167</v>
      </c>
      <c r="I237" s="7">
        <f t="shared" si="27"/>
        <v>6.844846928525633E-9</v>
      </c>
      <c r="J237">
        <f t="shared" si="28"/>
        <v>4.6315515307148775E-7</v>
      </c>
      <c r="K237" s="7">
        <f t="shared" si="29"/>
        <v>4.7000000000001339E-7</v>
      </c>
    </row>
    <row r="238" spans="1:11" x14ac:dyDescent="0.25">
      <c r="A238" s="8">
        <f t="shared" si="24"/>
        <v>2.3600000000000053E-3</v>
      </c>
      <c r="B238" s="10">
        <v>-4.1000000000000002E-2</v>
      </c>
      <c r="D238" s="1">
        <v>228</v>
      </c>
      <c r="E238" s="12">
        <f t="shared" si="25"/>
        <v>1.178541528293407E-3</v>
      </c>
      <c r="F238" s="12">
        <f t="shared" si="30"/>
        <v>1.1233663608821174E-2</v>
      </c>
      <c r="G238" s="12">
        <f t="shared" si="31"/>
        <v>-1.7178736688307651E-7</v>
      </c>
      <c r="H238">
        <f t="shared" si="26"/>
        <v>-0.1827525179607197</v>
      </c>
      <c r="I238" s="7">
        <f t="shared" si="27"/>
        <v>1.5697286925862095E-8</v>
      </c>
      <c r="J238">
        <f t="shared" si="28"/>
        <v>4.5430271307415131E-7</v>
      </c>
      <c r="K238" s="7">
        <f t="shared" si="29"/>
        <v>4.7000000000001339E-7</v>
      </c>
    </row>
    <row r="239" spans="1:11" x14ac:dyDescent="0.25">
      <c r="A239" s="8">
        <f t="shared" si="24"/>
        <v>2.3700000000000053E-3</v>
      </c>
      <c r="B239" s="10">
        <v>-3.9E-2</v>
      </c>
      <c r="D239" s="1">
        <v>229</v>
      </c>
      <c r="E239" s="12">
        <f t="shared" si="25"/>
        <v>1.1837105700841675E-3</v>
      </c>
      <c r="F239" s="12">
        <f t="shared" si="30"/>
        <v>1.1080438333682689E-2</v>
      </c>
      <c r="G239" s="12">
        <f t="shared" si="31"/>
        <v>-2.2945862961512339E-7</v>
      </c>
      <c r="H239">
        <f t="shared" si="26"/>
        <v>-0.2441049251224717</v>
      </c>
      <c r="I239" s="7">
        <f t="shared" si="27"/>
        <v>2.8005990800452332E-8</v>
      </c>
      <c r="J239">
        <f t="shared" si="28"/>
        <v>4.4199400919956127E-7</v>
      </c>
      <c r="K239" s="7">
        <f t="shared" si="29"/>
        <v>4.7000000000001361E-7</v>
      </c>
    </row>
    <row r="240" spans="1:11" x14ac:dyDescent="0.25">
      <c r="A240" s="8">
        <f t="shared" si="24"/>
        <v>2.3800000000000054E-3</v>
      </c>
      <c r="B240" s="10">
        <v>-3.6999999999999998E-2</v>
      </c>
      <c r="D240" s="1">
        <v>230</v>
      </c>
      <c r="E240" s="12">
        <f t="shared" si="25"/>
        <v>1.188879611874928E-3</v>
      </c>
      <c r="F240" s="12">
        <f t="shared" si="30"/>
        <v>1.0883512372215172E-2</v>
      </c>
      <c r="G240" s="12">
        <f t="shared" si="31"/>
        <v>-2.8622491915961884E-7</v>
      </c>
      <c r="H240">
        <f t="shared" si="26"/>
        <v>-0.30449459485065833</v>
      </c>
      <c r="I240" s="7">
        <f t="shared" si="27"/>
        <v>4.3576970397835286E-8</v>
      </c>
      <c r="J240">
        <f t="shared" si="28"/>
        <v>4.2642302960217854E-7</v>
      </c>
      <c r="K240" s="7">
        <f t="shared" si="29"/>
        <v>4.7000000000001382E-7</v>
      </c>
    </row>
    <row r="241" spans="1:11" x14ac:dyDescent="0.25">
      <c r="A241" s="8">
        <f t="shared" si="24"/>
        <v>2.3900000000000054E-3</v>
      </c>
      <c r="B241" s="10">
        <v>-3.5000000000000003E-2</v>
      </c>
      <c r="D241" s="1">
        <v>231</v>
      </c>
      <c r="E241" s="12">
        <f t="shared" si="25"/>
        <v>1.1940486536656887E-3</v>
      </c>
      <c r="F241" s="12">
        <f t="shared" si="30"/>
        <v>1.0643662390414402E-2</v>
      </c>
      <c r="G241" s="12">
        <f t="shared" si="31"/>
        <v>-3.4186235215213794E-7</v>
      </c>
      <c r="H241">
        <f t="shared" si="26"/>
        <v>-0.36368335335333823</v>
      </c>
      <c r="I241" s="7">
        <f t="shared" si="27"/>
        <v>6.2164823307974662E-8</v>
      </c>
      <c r="J241">
        <f t="shared" si="28"/>
        <v>4.0783517669203931E-7</v>
      </c>
      <c r="K241" s="7">
        <f t="shared" si="29"/>
        <v>4.7000000000001398E-7</v>
      </c>
    </row>
    <row r="242" spans="1:11" x14ac:dyDescent="0.25">
      <c r="A242" s="8">
        <f t="shared" si="24"/>
        <v>2.4000000000000054E-3</v>
      </c>
      <c r="B242" s="10">
        <v>-3.4000000000000002E-2</v>
      </c>
      <c r="D242" s="1">
        <v>232</v>
      </c>
      <c r="E242" s="12">
        <f t="shared" si="25"/>
        <v>1.1992176954564492E-3</v>
      </c>
      <c r="F242" s="12">
        <f t="shared" si="30"/>
        <v>1.0361834344433473E-2</v>
      </c>
      <c r="G242" s="12">
        <f t="shared" si="31"/>
        <v>-3.9615149738119451E-7</v>
      </c>
      <c r="H242">
        <f t="shared" si="26"/>
        <v>-0.42143776317148351</v>
      </c>
      <c r="I242" s="7">
        <f t="shared" si="27"/>
        <v>8.3476600466682204E-8</v>
      </c>
      <c r="J242">
        <f t="shared" si="28"/>
        <v>3.8652339953333185E-7</v>
      </c>
      <c r="K242" s="7">
        <f t="shared" si="29"/>
        <v>4.7000000000001403E-7</v>
      </c>
    </row>
    <row r="243" spans="1:11" x14ac:dyDescent="0.25">
      <c r="A243" s="8">
        <f t="shared" si="24"/>
        <v>2.4100000000000055E-3</v>
      </c>
      <c r="B243" s="10">
        <v>-2.9000000000000001E-2</v>
      </c>
      <c r="D243" s="1">
        <v>233</v>
      </c>
      <c r="E243" s="12">
        <f t="shared" si="25"/>
        <v>1.2043867372472097E-3</v>
      </c>
      <c r="F243" s="12">
        <f t="shared" si="30"/>
        <v>1.0039139749779736E-2</v>
      </c>
      <c r="G243" s="12">
        <f t="shared" si="31"/>
        <v>-4.4887824121380028E-7</v>
      </c>
      <c r="H243">
        <f t="shared" si="26"/>
        <v>-0.4775300438444684</v>
      </c>
      <c r="I243" s="7">
        <f t="shared" si="27"/>
        <v>1.0717642310382696E-7</v>
      </c>
      <c r="J243">
        <f t="shared" si="28"/>
        <v>3.6282357689618708E-7</v>
      </c>
      <c r="K243" s="7">
        <f t="shared" si="29"/>
        <v>4.7000000000001403E-7</v>
      </c>
    </row>
    <row r="244" spans="1:11" x14ac:dyDescent="0.25">
      <c r="A244" s="8">
        <f t="shared" si="24"/>
        <v>2.4200000000000055E-3</v>
      </c>
      <c r="B244" s="10">
        <v>-2.5999999999999999E-2</v>
      </c>
      <c r="D244" s="1">
        <v>234</v>
      </c>
      <c r="E244" s="12">
        <f t="shared" si="25"/>
        <v>1.2095557790379704E-3</v>
      </c>
      <c r="F244" s="12">
        <f t="shared" si="30"/>
        <v>9.6768512975540632E-3</v>
      </c>
      <c r="G244" s="12">
        <f t="shared" si="31"/>
        <v>-4.9983463204876497E-7</v>
      </c>
      <c r="H244">
        <f t="shared" si="26"/>
        <v>-0.53173897026464356</v>
      </c>
      <c r="I244" s="7">
        <f t="shared" si="27"/>
        <v>1.3289077627410865E-7</v>
      </c>
      <c r="J244">
        <f t="shared" si="28"/>
        <v>3.3710922372590551E-7</v>
      </c>
      <c r="K244" s="7">
        <f t="shared" si="29"/>
        <v>4.7000000000001413E-7</v>
      </c>
    </row>
    <row r="245" spans="1:11" x14ac:dyDescent="0.25">
      <c r="A245" s="8">
        <f t="shared" si="24"/>
        <v>2.4300000000000055E-3</v>
      </c>
      <c r="B245" s="10">
        <v>-2.1999999999999999E-2</v>
      </c>
      <c r="D245" s="1">
        <v>235</v>
      </c>
      <c r="E245" s="12">
        <f t="shared" si="25"/>
        <v>1.2147248208287309E-3</v>
      </c>
      <c r="F245" s="12">
        <f t="shared" si="30"/>
        <v>9.2763978350217484E-3</v>
      </c>
      <c r="G245" s="12">
        <f t="shared" si="31"/>
        <v>-5.4881970046725528E-7</v>
      </c>
      <c r="H245">
        <f t="shared" si="26"/>
        <v>-0.58385074517793112</v>
      </c>
      <c r="I245" s="7">
        <f t="shared" si="27"/>
        <v>1.6021439554306799E-7</v>
      </c>
      <c r="J245">
        <f t="shared" si="28"/>
        <v>3.0978560445694623E-7</v>
      </c>
      <c r="K245" s="7">
        <f t="shared" si="29"/>
        <v>4.7000000000001424E-7</v>
      </c>
    </row>
    <row r="246" spans="1:11" x14ac:dyDescent="0.25">
      <c r="A246" s="8">
        <f t="shared" si="24"/>
        <v>2.4400000000000055E-3</v>
      </c>
      <c r="B246" s="10">
        <v>-1.7000000000000001E-2</v>
      </c>
      <c r="D246" s="1">
        <v>236</v>
      </c>
      <c r="E246" s="12">
        <f t="shared" si="25"/>
        <v>1.2198938626194914E-3</v>
      </c>
      <c r="F246" s="12">
        <f t="shared" si="30"/>
        <v>8.8393587303114245E-3</v>
      </c>
      <c r="G246" s="12">
        <f t="shared" si="31"/>
        <v>-5.9564025184598132E-7</v>
      </c>
      <c r="H246">
        <f t="shared" si="26"/>
        <v>-0.63365984238934181</v>
      </c>
      <c r="I246" s="7">
        <f t="shared" si="27"/>
        <v>1.8871665405273619E-7</v>
      </c>
      <c r="J246">
        <f t="shared" si="28"/>
        <v>2.8128334594727803E-7</v>
      </c>
      <c r="K246" s="7">
        <f t="shared" si="29"/>
        <v>4.7000000000001424E-7</v>
      </c>
    </row>
    <row r="247" spans="1:11" x14ac:dyDescent="0.25">
      <c r="A247" s="8">
        <f t="shared" si="24"/>
        <v>2.4500000000000056E-3</v>
      </c>
      <c r="B247" s="10">
        <v>-1.2999999999999999E-2</v>
      </c>
      <c r="D247" s="1">
        <v>237</v>
      </c>
      <c r="E247" s="12">
        <f t="shared" si="25"/>
        <v>1.2250629044102521E-3</v>
      </c>
      <c r="F247" s="12">
        <f t="shared" si="30"/>
        <v>8.367457643467335E-3</v>
      </c>
      <c r="G247" s="12">
        <f t="shared" si="31"/>
        <v>-6.4011162830698407E-7</v>
      </c>
      <c r="H247">
        <f t="shared" si="26"/>
        <v>-0.68096981734785544</v>
      </c>
      <c r="I247" s="7">
        <f t="shared" si="27"/>
        <v>2.1794834930522267E-7</v>
      </c>
      <c r="J247">
        <f t="shared" si="28"/>
        <v>2.5205165069479173E-7</v>
      </c>
      <c r="K247" s="7">
        <f t="shared" si="29"/>
        <v>4.700000000000144E-7</v>
      </c>
    </row>
    <row r="248" spans="1:11" x14ac:dyDescent="0.25">
      <c r="A248" s="8">
        <f t="shared" si="24"/>
        <v>2.4600000000000056E-3</v>
      </c>
      <c r="B248" s="10">
        <v>-0.01</v>
      </c>
      <c r="D248" s="1">
        <v>238</v>
      </c>
      <c r="E248" s="12">
        <f t="shared" si="25"/>
        <v>1.2302319462010125E-3</v>
      </c>
      <c r="F248" s="12">
        <f t="shared" si="30"/>
        <v>7.8625557284216132E-3</v>
      </c>
      <c r="G248" s="12">
        <f t="shared" si="31"/>
        <v>-6.8205843699893242E-7</v>
      </c>
      <c r="H248">
        <f t="shared" si="26"/>
        <v>-0.72559408191375785</v>
      </c>
      <c r="I248" s="7">
        <f t="shared" si="27"/>
        <v>2.4744878270288651E-7</v>
      </c>
      <c r="J248">
        <f t="shared" si="28"/>
        <v>2.2255121729712789E-7</v>
      </c>
      <c r="K248" s="7">
        <f t="shared" si="29"/>
        <v>4.700000000000144E-7</v>
      </c>
    </row>
    <row r="249" spans="1:11" x14ac:dyDescent="0.25">
      <c r="A249" s="8">
        <f t="shared" si="24"/>
        <v>2.4700000000000056E-3</v>
      </c>
      <c r="B249" s="10">
        <v>-4.0000000000000001E-3</v>
      </c>
      <c r="D249" s="1">
        <v>239</v>
      </c>
      <c r="E249" s="12">
        <f t="shared" si="25"/>
        <v>1.235400987991773E-3</v>
      </c>
      <c r="F249" s="12">
        <f t="shared" si="30"/>
        <v>7.3266442926976519E-3</v>
      </c>
      <c r="G249" s="12">
        <f t="shared" si="31"/>
        <v>-7.2131524183762569E-7</v>
      </c>
      <c r="H249">
        <f t="shared" si="26"/>
        <v>-0.76735664025279327</v>
      </c>
      <c r="I249" s="7">
        <f t="shared" si="27"/>
        <v>2.7675302026982572E-7</v>
      </c>
      <c r="J249">
        <f t="shared" si="28"/>
        <v>1.9324697973018866E-7</v>
      </c>
      <c r="K249" s="7">
        <f t="shared" si="29"/>
        <v>4.7000000000001435E-7</v>
      </c>
    </row>
    <row r="250" spans="1:11" x14ac:dyDescent="0.25">
      <c r="A250" s="8">
        <f t="shared" si="24"/>
        <v>2.4800000000000056E-3</v>
      </c>
      <c r="B250" s="10">
        <v>-2E-3</v>
      </c>
      <c r="D250" s="1">
        <v>240</v>
      </c>
      <c r="E250" s="12">
        <f t="shared" si="25"/>
        <v>1.2405700297825337E-3</v>
      </c>
      <c r="F250" s="12">
        <f t="shared" si="30"/>
        <v>6.7618369437943094E-3</v>
      </c>
      <c r="G250" s="12">
        <f t="shared" si="31"/>
        <v>-7.5772721597751213E-7</v>
      </c>
      <c r="H250">
        <f t="shared" si="26"/>
        <v>-0.80609278295480014</v>
      </c>
      <c r="I250" s="7">
        <f t="shared" si="27"/>
        <v>3.0539922012395284E-7</v>
      </c>
      <c r="J250">
        <f t="shared" si="28"/>
        <v>1.6460077987606164E-7</v>
      </c>
      <c r="K250" s="7">
        <f t="shared" si="29"/>
        <v>4.7000000000001445E-7</v>
      </c>
    </row>
    <row r="251" spans="1:11" x14ac:dyDescent="0.25">
      <c r="A251" s="8">
        <f t="shared" si="24"/>
        <v>2.4900000000000057E-3</v>
      </c>
      <c r="B251" s="10">
        <v>4.0000000000000001E-3</v>
      </c>
      <c r="D251" s="1">
        <v>241</v>
      </c>
      <c r="E251" s="12">
        <f t="shared" si="25"/>
        <v>1.2457390715732942E-3</v>
      </c>
      <c r="F251" s="12">
        <f t="shared" si="30"/>
        <v>6.1703612532252265E-3</v>
      </c>
      <c r="G251" s="12">
        <f t="shared" si="31"/>
        <v>-7.911507524409083E-7</v>
      </c>
      <c r="H251">
        <f t="shared" si="26"/>
        <v>-0.84164973663926412</v>
      </c>
      <c r="I251" s="7">
        <f t="shared" si="27"/>
        <v>3.3293591121692308E-7</v>
      </c>
      <c r="J251">
        <f t="shared" si="28"/>
        <v>1.3706408878309148E-7</v>
      </c>
      <c r="K251" s="7">
        <f t="shared" si="29"/>
        <v>4.7000000000001456E-7</v>
      </c>
    </row>
    <row r="252" spans="1:11" x14ac:dyDescent="0.25">
      <c r="A252" s="8">
        <f t="shared" si="24"/>
        <v>2.5000000000000057E-3</v>
      </c>
      <c r="B252" s="10">
        <v>7.0000000000000001E-3</v>
      </c>
      <c r="D252" s="1">
        <v>242</v>
      </c>
      <c r="E252" s="12">
        <f t="shared" si="25"/>
        <v>1.2509081133640547E-3</v>
      </c>
      <c r="F252" s="12">
        <f t="shared" si="30"/>
        <v>5.5545499710898481E-3</v>
      </c>
      <c r="G252" s="12">
        <f t="shared" si="31"/>
        <v>-8.2145403049662939E-7</v>
      </c>
      <c r="H252">
        <f t="shared" si="26"/>
        <v>-0.87388726648577597</v>
      </c>
      <c r="I252" s="7">
        <f t="shared" si="27"/>
        <v>3.5892910862721137E-7</v>
      </c>
      <c r="J252">
        <f t="shared" si="28"/>
        <v>1.1107089137280324E-7</v>
      </c>
      <c r="K252" s="7">
        <f t="shared" si="29"/>
        <v>4.7000000000001461E-7</v>
      </c>
    </row>
    <row r="253" spans="1:11" x14ac:dyDescent="0.25">
      <c r="A253" s="8">
        <f t="shared" si="24"/>
        <v>2.5100000000000057E-3</v>
      </c>
      <c r="B253" s="10">
        <v>1.0999999999999999E-2</v>
      </c>
      <c r="D253" s="1">
        <v>243</v>
      </c>
      <c r="E253" s="12">
        <f t="shared" si="25"/>
        <v>1.2560771551548154E-3</v>
      </c>
      <c r="F253" s="12">
        <f t="shared" si="30"/>
        <v>4.9168318258254488E-3</v>
      </c>
      <c r="G253" s="12">
        <f t="shared" si="31"/>
        <v>-8.4851753555426171E-7</v>
      </c>
      <c r="H253">
        <f t="shared" si="26"/>
        <v>-0.90267822931304442</v>
      </c>
      <c r="I253" s="7">
        <f t="shared" si="27"/>
        <v>3.8296915326759464E-7</v>
      </c>
      <c r="J253">
        <f t="shared" si="28"/>
        <v>8.7030846732420063E-8</v>
      </c>
      <c r="K253" s="7">
        <f t="shared" si="29"/>
        <v>4.7000000000001472E-7</v>
      </c>
    </row>
    <row r="254" spans="1:11" x14ac:dyDescent="0.25">
      <c r="A254" s="8">
        <f t="shared" si="24"/>
        <v>2.5200000000000057E-3</v>
      </c>
      <c r="B254" s="10">
        <v>1.4E-2</v>
      </c>
      <c r="D254" s="1">
        <v>244</v>
      </c>
      <c r="E254" s="12">
        <f t="shared" si="25"/>
        <v>1.2612461969455759E-3</v>
      </c>
      <c r="F254" s="12">
        <f t="shared" si="30"/>
        <v>4.2597219454254603E-3</v>
      </c>
      <c r="G254" s="12">
        <f t="shared" si="31"/>
        <v>-8.7223453052364042E-7</v>
      </c>
      <c r="H254">
        <f t="shared" si="26"/>
        <v>-0.92790907502514941</v>
      </c>
      <c r="I254" s="7">
        <f t="shared" si="27"/>
        <v>4.0467716821159332E-7</v>
      </c>
      <c r="J254">
        <f t="shared" si="28"/>
        <v>6.5322831788421369E-8</v>
      </c>
      <c r="K254" s="7">
        <f t="shared" si="29"/>
        <v>4.7000000000001466E-7</v>
      </c>
    </row>
    <row r="255" spans="1:11" x14ac:dyDescent="0.25">
      <c r="A255" s="8">
        <f t="shared" si="24"/>
        <v>2.5300000000000058E-3</v>
      </c>
      <c r="B255" s="10">
        <v>1.7999999999999999E-2</v>
      </c>
      <c r="D255" s="1">
        <v>245</v>
      </c>
      <c r="E255" s="12">
        <f t="shared" si="25"/>
        <v>1.2664152387363364E-3</v>
      </c>
      <c r="F255" s="12">
        <f t="shared" si="30"/>
        <v>3.585811937902336E-3</v>
      </c>
      <c r="G255" s="12">
        <f t="shared" si="31"/>
        <v>-8.9251147678051508E-7</v>
      </c>
      <c r="H255">
        <f t="shared" si="26"/>
        <v>-0.94948029444735649</v>
      </c>
      <c r="I255" s="7">
        <f t="shared" si="27"/>
        <v>4.2371102988560423E-7</v>
      </c>
      <c r="J255">
        <f t="shared" si="28"/>
        <v>4.6288970114410463E-8</v>
      </c>
      <c r="K255" s="7">
        <f t="shared" si="29"/>
        <v>4.7000000000001472E-7</v>
      </c>
    </row>
    <row r="256" spans="1:11" x14ac:dyDescent="0.25">
      <c r="A256" s="8">
        <f t="shared" si="24"/>
        <v>2.5400000000000058E-3</v>
      </c>
      <c r="B256" s="10">
        <v>2.1999999999999999E-2</v>
      </c>
      <c r="D256" s="1">
        <v>246</v>
      </c>
      <c r="E256" s="12">
        <f t="shared" si="25"/>
        <v>1.2715842805270971E-3</v>
      </c>
      <c r="F256" s="12">
        <f t="shared" si="30"/>
        <v>2.8977596701171044E-3</v>
      </c>
      <c r="G256" s="12">
        <f t="shared" si="31"/>
        <v>-9.0926840307813558E-7</v>
      </c>
      <c r="H256">
        <f t="shared" si="26"/>
        <v>-0.96730681178525058</v>
      </c>
      <c r="I256" s="7">
        <f t="shared" si="27"/>
        <v>4.3977076001928872E-7</v>
      </c>
      <c r="J256">
        <f t="shared" si="28"/>
        <v>3.022923998072588E-8</v>
      </c>
      <c r="K256" s="7">
        <f t="shared" si="29"/>
        <v>4.7000000000001461E-7</v>
      </c>
    </row>
    <row r="257" spans="1:11" x14ac:dyDescent="0.25">
      <c r="A257" s="8">
        <f t="shared" si="24"/>
        <v>2.5500000000000058E-3</v>
      </c>
      <c r="B257" s="10">
        <v>2.3E-2</v>
      </c>
      <c r="D257" s="1">
        <v>247</v>
      </c>
      <c r="E257" s="12">
        <f t="shared" si="25"/>
        <v>1.2767533223178576E-3</v>
      </c>
      <c r="F257" s="12">
        <f t="shared" si="30"/>
        <v>2.198278785287386E-3</v>
      </c>
      <c r="G257" s="12">
        <f t="shared" si="31"/>
        <v>-9.2243922094978992E-7</v>
      </c>
      <c r="H257">
        <f t="shared" si="26"/>
        <v>-0.98131832015935094</v>
      </c>
      <c r="I257" s="7">
        <f t="shared" si="27"/>
        <v>4.5260325337577405E-7</v>
      </c>
      <c r="J257">
        <f t="shared" si="28"/>
        <v>1.7396746624240507E-8</v>
      </c>
      <c r="K257" s="7">
        <f t="shared" si="29"/>
        <v>4.7000000000001456E-7</v>
      </c>
    </row>
    <row r="258" spans="1:11" x14ac:dyDescent="0.25">
      <c r="A258" s="8">
        <f t="shared" si="24"/>
        <v>2.5600000000000058E-3</v>
      </c>
      <c r="B258" s="10">
        <v>2.5999999999999999E-2</v>
      </c>
      <c r="D258" s="1">
        <v>248</v>
      </c>
      <c r="E258" s="12">
        <f t="shared" si="25"/>
        <v>1.281922364108618E-3</v>
      </c>
      <c r="F258" s="12">
        <f t="shared" si="30"/>
        <v>1.4901280005162917E-3</v>
      </c>
      <c r="G258" s="12">
        <f t="shared" si="31"/>
        <v>-9.3197198535836191E-7</v>
      </c>
      <c r="H258">
        <f t="shared" si="26"/>
        <v>-0.99145955889187432</v>
      </c>
      <c r="I258" s="7">
        <f t="shared" si="27"/>
        <v>4.6200626675149292E-7</v>
      </c>
      <c r="J258">
        <f t="shared" si="28"/>
        <v>7.9937332485216534E-9</v>
      </c>
      <c r="K258" s="7">
        <f t="shared" si="29"/>
        <v>4.7000000000001456E-7</v>
      </c>
    </row>
    <row r="259" spans="1:11" x14ac:dyDescent="0.25">
      <c r="A259" s="8">
        <f t="shared" si="24"/>
        <v>2.5700000000000059E-3</v>
      </c>
      <c r="B259" s="10">
        <v>2.7E-2</v>
      </c>
      <c r="D259" s="1">
        <v>249</v>
      </c>
      <c r="E259" s="12">
        <f t="shared" si="25"/>
        <v>1.2870914058993788E-3</v>
      </c>
      <c r="F259" s="12">
        <f t="shared" si="30"/>
        <v>7.7610022655220489E-4</v>
      </c>
      <c r="G259" s="12">
        <f t="shared" si="31"/>
        <v>-9.3782909956492104E-7</v>
      </c>
      <c r="H259">
        <f t="shared" si="26"/>
        <v>-0.99769053145204367</v>
      </c>
      <c r="I259" s="7">
        <f t="shared" si="27"/>
        <v>4.6783160637805884E-7</v>
      </c>
      <c r="J259">
        <f t="shared" si="28"/>
        <v>2.1683936219557815E-9</v>
      </c>
      <c r="K259" s="7">
        <f t="shared" si="29"/>
        <v>4.7000000000001461E-7</v>
      </c>
    </row>
    <row r="260" spans="1:11" x14ac:dyDescent="0.25">
      <c r="A260" s="8">
        <f t="shared" ref="A260:A312" si="32">A259+0.00001</f>
        <v>2.5800000000000059E-3</v>
      </c>
      <c r="B260" s="10">
        <v>2.7E-2</v>
      </c>
      <c r="D260" s="1">
        <v>250</v>
      </c>
      <c r="E260" s="12">
        <f t="shared" si="25"/>
        <v>1.2922604476901392E-3</v>
      </c>
      <c r="F260" s="12">
        <f t="shared" si="30"/>
        <v>5.9011552690561708E-5</v>
      </c>
      <c r="G260" s="12">
        <f t="shared" si="31"/>
        <v>-9.399874634083522E-7</v>
      </c>
      <c r="H260">
        <f t="shared" si="26"/>
        <v>-0.99998666320037466</v>
      </c>
      <c r="I260" s="7">
        <f t="shared" si="27"/>
        <v>4.6998746349195123E-7</v>
      </c>
      <c r="J260">
        <f t="shared" si="28"/>
        <v>1.2536508063423387E-11</v>
      </c>
      <c r="K260" s="7">
        <f t="shared" si="29"/>
        <v>4.7000000000001466E-7</v>
      </c>
    </row>
    <row r="261" spans="1:11" x14ac:dyDescent="0.25">
      <c r="A261" s="8">
        <f t="shared" si="32"/>
        <v>2.5900000000000059E-3</v>
      </c>
      <c r="B261" s="10">
        <v>2.8000000000000001E-2</v>
      </c>
      <c r="D261" s="1">
        <v>251</v>
      </c>
      <c r="E261" s="12">
        <f t="shared" si="25"/>
        <v>1.2974294894808997E-3</v>
      </c>
      <c r="F261" s="12">
        <f t="shared" si="30"/>
        <v>-6.5830985973938173E-4</v>
      </c>
      <c r="G261" s="12">
        <f t="shared" si="31"/>
        <v>-9.3843856441121852E-7</v>
      </c>
      <c r="H261">
        <f t="shared" si="26"/>
        <v>-0.99833889830980693</v>
      </c>
      <c r="I261" s="7">
        <f t="shared" si="27"/>
        <v>4.6843986126286636E-7</v>
      </c>
      <c r="J261">
        <f t="shared" si="28"/>
        <v>1.5601387371483041E-9</v>
      </c>
      <c r="K261" s="7">
        <f t="shared" si="29"/>
        <v>4.7000000000001466E-7</v>
      </c>
    </row>
    <row r="262" spans="1:11" x14ac:dyDescent="0.25">
      <c r="A262" s="8">
        <f t="shared" si="32"/>
        <v>2.600000000000006E-3</v>
      </c>
      <c r="B262" s="10">
        <v>2.8000000000000001E-2</v>
      </c>
      <c r="D262" s="1">
        <v>252</v>
      </c>
      <c r="E262" s="12">
        <f t="shared" si="25"/>
        <v>1.3025985312716604E-3</v>
      </c>
      <c r="F262" s="12">
        <f t="shared" si="30"/>
        <v>-1.3730349314992701E-3</v>
      </c>
      <c r="G262" s="12">
        <f t="shared" si="31"/>
        <v>-9.3318851135254036E-7</v>
      </c>
      <c r="H262">
        <f t="shared" si="26"/>
        <v>-0.99275373548142587</v>
      </c>
      <c r="I262" s="7">
        <f t="shared" si="27"/>
        <v>4.6321319027679269E-7</v>
      </c>
      <c r="J262">
        <f t="shared" si="28"/>
        <v>6.7868097232219388E-9</v>
      </c>
      <c r="K262" s="7">
        <f t="shared" si="29"/>
        <v>4.7000000000001461E-7</v>
      </c>
    </row>
    <row r="263" spans="1:11" x14ac:dyDescent="0.25">
      <c r="A263" s="8">
        <f t="shared" si="32"/>
        <v>2.610000000000006E-3</v>
      </c>
      <c r="B263" s="10">
        <v>2.8000000000000001E-2</v>
      </c>
      <c r="D263" s="1">
        <v>253</v>
      </c>
      <c r="E263" s="12">
        <f t="shared" si="25"/>
        <v>1.3077675730624209E-3</v>
      </c>
      <c r="F263" s="12">
        <f t="shared" si="30"/>
        <v>-2.0823448231865565E-3</v>
      </c>
      <c r="G263" s="12">
        <f t="shared" si="31"/>
        <v>-9.2425801017508089E-7</v>
      </c>
      <c r="H263">
        <f t="shared" si="26"/>
        <v>-0.98325320231391589</v>
      </c>
      <c r="I263" s="7">
        <f t="shared" si="27"/>
        <v>4.543898241344681E-7</v>
      </c>
      <c r="J263">
        <f t="shared" si="28"/>
        <v>1.5610175865546664E-8</v>
      </c>
      <c r="K263" s="7">
        <f t="shared" si="29"/>
        <v>4.7000000000001477E-7</v>
      </c>
    </row>
    <row r="264" spans="1:11" x14ac:dyDescent="0.25">
      <c r="A264" s="8">
        <f t="shared" si="32"/>
        <v>2.620000000000006E-3</v>
      </c>
      <c r="B264" s="10">
        <v>2.9000000000000001E-2</v>
      </c>
      <c r="D264" s="1">
        <v>254</v>
      </c>
      <c r="E264" s="12">
        <f t="shared" si="25"/>
        <v>1.3129366148531814E-3</v>
      </c>
      <c r="F264" s="12">
        <f t="shared" si="30"/>
        <v>-2.7834420525940182E-3</v>
      </c>
      <c r="G264" s="12">
        <f t="shared" si="31"/>
        <v>-9.1168228232215891E-7</v>
      </c>
      <c r="H264">
        <f t="shared" si="26"/>
        <v>-0.9698747684278286</v>
      </c>
      <c r="I264" s="7">
        <f t="shared" si="27"/>
        <v>4.4210882122347905E-7</v>
      </c>
      <c r="J264">
        <f t="shared" si="28"/>
        <v>2.7891178776535684E-8</v>
      </c>
      <c r="K264" s="7">
        <f t="shared" si="29"/>
        <v>4.7000000000001472E-7</v>
      </c>
    </row>
    <row r="265" spans="1:11" x14ac:dyDescent="0.25">
      <c r="A265" s="8">
        <f t="shared" si="32"/>
        <v>2.630000000000006E-3</v>
      </c>
      <c r="B265" s="10">
        <v>2.9000000000000001E-2</v>
      </c>
      <c r="D265" s="1">
        <v>255</v>
      </c>
      <c r="E265" s="12">
        <f t="shared" si="25"/>
        <v>1.3181056566439421E-3</v>
      </c>
      <c r="F265" s="12">
        <f t="shared" si="30"/>
        <v>-3.473561527837577E-3</v>
      </c>
      <c r="G265" s="12">
        <f t="shared" si="31"/>
        <v>-8.9551092582606419E-7</v>
      </c>
      <c r="H265">
        <f t="shared" si="26"/>
        <v>-0.95267119768730235</v>
      </c>
      <c r="I265" s="7">
        <f t="shared" si="27"/>
        <v>4.2656373312439078E-7</v>
      </c>
      <c r="J265">
        <f t="shared" si="28"/>
        <v>4.343626687562396E-8</v>
      </c>
      <c r="K265" s="7">
        <f t="shared" si="29"/>
        <v>4.7000000000001472E-7</v>
      </c>
    </row>
    <row r="266" spans="1:11" x14ac:dyDescent="0.25">
      <c r="A266" s="8">
        <f t="shared" si="32"/>
        <v>2.6400000000000061E-3</v>
      </c>
      <c r="B266" s="10">
        <v>2.7E-2</v>
      </c>
      <c r="D266" s="1">
        <v>256</v>
      </c>
      <c r="E266" s="12">
        <f t="shared" si="25"/>
        <v>1.3232746984347026E-3</v>
      </c>
      <c r="F266" s="12">
        <f t="shared" si="30"/>
        <v>-4.1499814527383317E-3</v>
      </c>
      <c r="G266" s="12">
        <f t="shared" si="31"/>
        <v>-8.7580771969593613E-7</v>
      </c>
      <c r="H266">
        <f t="shared" si="26"/>
        <v>-0.93171034010205966</v>
      </c>
      <c r="I266" s="7">
        <f t="shared" si="27"/>
        <v>4.0799955419095497E-7</v>
      </c>
      <c r="J266">
        <f t="shared" si="28"/>
        <v>6.2000445809059758E-8</v>
      </c>
      <c r="K266" s="7">
        <f t="shared" si="29"/>
        <v>4.7000000000001472E-7</v>
      </c>
    </row>
    <row r="267" spans="1:11" x14ac:dyDescent="0.25">
      <c r="A267" s="8">
        <f t="shared" si="32"/>
        <v>2.6500000000000061E-3</v>
      </c>
      <c r="B267" s="10">
        <v>2.5999999999999999E-2</v>
      </c>
      <c r="D267" s="1">
        <v>257</v>
      </c>
      <c r="E267" s="12">
        <f t="shared" ref="E267:E310" si="33">D267*$E$4</f>
        <v>1.3284437402254631E-3</v>
      </c>
      <c r="F267" s="12">
        <f t="shared" si="30"/>
        <v>-4.8100340614485228E-3</v>
      </c>
      <c r="G267" s="12">
        <f t="shared" si="31"/>
        <v>-8.5265037237658871E-7</v>
      </c>
      <c r="H267">
        <f t="shared" ref="H267:H310" si="34">G267/$E$2</f>
        <v>-0.9070748642304135</v>
      </c>
      <c r="I267" s="7">
        <f t="shared" ref="I267:I310" si="35">$E$2*H267^2/2</f>
        <v>3.8670886037975287E-7</v>
      </c>
      <c r="J267">
        <f t="shared" ref="J267:J310" si="36">$E$1*F267^2/2</f>
        <v>8.3291139620261901E-8</v>
      </c>
      <c r="K267" s="7">
        <f t="shared" ref="K267:K310" si="37">I267+J267</f>
        <v>4.7000000000001477E-7</v>
      </c>
    </row>
    <row r="268" spans="1:11" x14ac:dyDescent="0.25">
      <c r="A268" s="8">
        <f t="shared" si="32"/>
        <v>2.6600000000000061E-3</v>
      </c>
      <c r="B268" s="10">
        <v>2.3E-2</v>
      </c>
      <c r="D268" s="1">
        <v>258</v>
      </c>
      <c r="E268" s="12">
        <f t="shared" si="33"/>
        <v>1.3336127820162238E-3</v>
      </c>
      <c r="F268" s="12">
        <f t="shared" ref="F268:F310" si="38">(2*G267+$E$6*F267)/$E$7</f>
        <v>-5.4511161399846192E-3</v>
      </c>
      <c r="G268" s="12">
        <f t="shared" ref="G268:G310" si="39">G267-(F268+F267)*$E$4/2</f>
        <v>-8.2613021527034924E-7</v>
      </c>
      <c r="H268">
        <f t="shared" si="34"/>
        <v>-0.87886193113866939</v>
      </c>
      <c r="I268" s="7">
        <f t="shared" si="35"/>
        <v>3.6302719818225194E-7</v>
      </c>
      <c r="J268">
        <f t="shared" si="36"/>
        <v>1.0697280181776292E-7</v>
      </c>
      <c r="K268" s="7">
        <f t="shared" si="37"/>
        <v>4.7000000000001488E-7</v>
      </c>
    </row>
    <row r="269" spans="1:11" x14ac:dyDescent="0.25">
      <c r="A269" s="8">
        <f t="shared" si="32"/>
        <v>2.6700000000000061E-3</v>
      </c>
      <c r="B269" s="10">
        <v>2.1999999999999999E-2</v>
      </c>
      <c r="D269" s="1">
        <v>259</v>
      </c>
      <c r="E269" s="12">
        <f t="shared" si="33"/>
        <v>1.3387818238069843E-3</v>
      </c>
      <c r="F269" s="12">
        <f t="shared" si="38"/>
        <v>-6.0706992931711234E-3</v>
      </c>
      <c r="G269" s="12">
        <f t="shared" si="39"/>
        <v>-7.9635184253064329E-7</v>
      </c>
      <c r="H269">
        <f t="shared" si="34"/>
        <v>-0.84718281120281203</v>
      </c>
      <c r="I269" s="7">
        <f t="shared" si="35"/>
        <v>3.3732779633082472E-7</v>
      </c>
      <c r="J269">
        <f t="shared" si="36"/>
        <v>1.3267220366919015E-7</v>
      </c>
      <c r="K269" s="7">
        <f t="shared" si="37"/>
        <v>4.7000000000001488E-7</v>
      </c>
    </row>
    <row r="270" spans="1:11" x14ac:dyDescent="0.25">
      <c r="A270" s="8">
        <f t="shared" si="32"/>
        <v>2.6800000000000062E-3</v>
      </c>
      <c r="B270" s="10">
        <v>1.9E-2</v>
      </c>
      <c r="D270" s="1">
        <v>260</v>
      </c>
      <c r="E270" s="12">
        <f t="shared" si="33"/>
        <v>1.3439508655977447E-3</v>
      </c>
      <c r="F270" s="12">
        <f t="shared" si="38"/>
        <v>-6.6663399165028019E-3</v>
      </c>
      <c r="G270" s="12">
        <f t="shared" si="39"/>
        <v>-7.6343269854796308E-7</v>
      </c>
      <c r="H270">
        <f t="shared" si="34"/>
        <v>-0.81216244526379056</v>
      </c>
      <c r="I270" s="7">
        <f t="shared" si="35"/>
        <v>3.1001568362352401E-7</v>
      </c>
      <c r="J270">
        <f t="shared" si="36"/>
        <v>1.5998431637649089E-7</v>
      </c>
      <c r="K270" s="7">
        <f t="shared" si="37"/>
        <v>4.7000000000001488E-7</v>
      </c>
    </row>
    <row r="271" spans="1:11" x14ac:dyDescent="0.25">
      <c r="A271" s="8">
        <f t="shared" si="32"/>
        <v>2.6900000000000062E-3</v>
      </c>
      <c r="B271" s="10">
        <v>1.6E-2</v>
      </c>
      <c r="D271" s="1">
        <v>261</v>
      </c>
      <c r="E271" s="12">
        <f t="shared" si="33"/>
        <v>1.3491199073885054E-3</v>
      </c>
      <c r="F271" s="12">
        <f t="shared" si="38"/>
        <v>-7.2356888335968102E-3</v>
      </c>
      <c r="G271" s="12">
        <f t="shared" si="39"/>
        <v>-7.2750261475515325E-7</v>
      </c>
      <c r="H271">
        <f t="shared" si="34"/>
        <v>-0.77393895186718431</v>
      </c>
      <c r="I271" s="7">
        <f t="shared" si="35"/>
        <v>2.8152130557211963E-7</v>
      </c>
      <c r="J271">
        <f t="shared" si="36"/>
        <v>1.8847869442789524E-7</v>
      </c>
      <c r="K271" s="7">
        <f t="shared" si="37"/>
        <v>4.7000000000001488E-7</v>
      </c>
    </row>
    <row r="272" spans="1:11" x14ac:dyDescent="0.25">
      <c r="A272" s="8">
        <f t="shared" si="32"/>
        <v>2.7000000000000062E-3</v>
      </c>
      <c r="B272" s="10">
        <v>1.4999999999999999E-2</v>
      </c>
      <c r="D272" s="1">
        <v>262</v>
      </c>
      <c r="E272" s="12">
        <f t="shared" si="33"/>
        <v>1.3542889491792659E-3</v>
      </c>
      <c r="F272" s="12">
        <f t="shared" si="38"/>
        <v>-7.7765005612251007E-3</v>
      </c>
      <c r="G272" s="12">
        <f t="shared" si="39"/>
        <v>-6.8870329757882977E-7</v>
      </c>
      <c r="H272">
        <f t="shared" si="34"/>
        <v>-0.73266308253066992</v>
      </c>
      <c r="I272" s="7">
        <f t="shared" si="35"/>
        <v>2.5229374047657134E-7</v>
      </c>
      <c r="J272">
        <f t="shared" si="36"/>
        <v>2.1770625952344351E-7</v>
      </c>
      <c r="K272" s="7">
        <f t="shared" si="37"/>
        <v>4.7000000000001488E-7</v>
      </c>
    </row>
    <row r="273" spans="1:11" x14ac:dyDescent="0.25">
      <c r="A273" s="8">
        <f t="shared" si="32"/>
        <v>2.7100000000000062E-3</v>
      </c>
      <c r="B273" s="10">
        <v>0.01</v>
      </c>
      <c r="D273" s="1">
        <v>263</v>
      </c>
      <c r="E273" s="12">
        <f t="shared" si="33"/>
        <v>1.3594579909700264E-3</v>
      </c>
      <c r="F273" s="12">
        <f t="shared" si="38"/>
        <v>-8.28664216538629E-3</v>
      </c>
      <c r="G273" s="12">
        <f t="shared" si="39"/>
        <v>-6.4718776955642687E-7</v>
      </c>
      <c r="H273">
        <f t="shared" si="34"/>
        <v>-0.68849762718768814</v>
      </c>
      <c r="I273" s="7">
        <f t="shared" si="35"/>
        <v>2.227936218422461E-7</v>
      </c>
      <c r="J273">
        <f t="shared" si="36"/>
        <v>2.4720637815776872E-7</v>
      </c>
      <c r="K273" s="7">
        <f t="shared" si="37"/>
        <v>4.7000000000001482E-7</v>
      </c>
    </row>
    <row r="274" spans="1:11" x14ac:dyDescent="0.25">
      <c r="A274" s="8">
        <f t="shared" si="32"/>
        <v>2.7200000000000063E-3</v>
      </c>
      <c r="B274" s="10">
        <v>6.0000000000000001E-3</v>
      </c>
      <c r="D274" s="1">
        <v>264</v>
      </c>
      <c r="E274" s="12">
        <f t="shared" si="33"/>
        <v>1.3646270327607871E-3</v>
      </c>
      <c r="F274" s="12">
        <f t="shared" si="38"/>
        <v>-8.764101673489089E-3</v>
      </c>
      <c r="G274" s="12">
        <f t="shared" si="39"/>
        <v>-6.0311976582307696E-7</v>
      </c>
      <c r="H274">
        <f t="shared" si="34"/>
        <v>-0.64161677215220958</v>
      </c>
      <c r="I274" s="7">
        <f t="shared" si="35"/>
        <v>1.934858786842996E-7</v>
      </c>
      <c r="J274">
        <f t="shared" si="36"/>
        <v>2.7651412131571533E-7</v>
      </c>
      <c r="K274" s="7">
        <f t="shared" si="37"/>
        <v>4.7000000000001493E-7</v>
      </c>
    </row>
    <row r="275" spans="1:11" x14ac:dyDescent="0.25">
      <c r="A275" s="8">
        <f t="shared" si="32"/>
        <v>2.7300000000000063E-3</v>
      </c>
      <c r="B275" s="10">
        <v>4.0000000000000001E-3</v>
      </c>
      <c r="D275" s="1">
        <v>265</v>
      </c>
      <c r="E275" s="12">
        <f t="shared" si="33"/>
        <v>1.3697960745515476E-3</v>
      </c>
      <c r="F275" s="12">
        <f t="shared" si="38"/>
        <v>-9.2069960094700743E-3</v>
      </c>
      <c r="G275" s="12">
        <f t="shared" si="39"/>
        <v>-5.5667308834854887E-7</v>
      </c>
      <c r="H275">
        <f t="shared" si="34"/>
        <v>-0.59220541313675412</v>
      </c>
      <c r="I275" s="7">
        <f t="shared" si="35"/>
        <v>1.6483240813378261E-7</v>
      </c>
      <c r="J275">
        <f t="shared" si="36"/>
        <v>3.0516759186623235E-7</v>
      </c>
      <c r="K275" s="7">
        <f t="shared" si="37"/>
        <v>4.7000000000001498E-7</v>
      </c>
    </row>
    <row r="276" spans="1:11" x14ac:dyDescent="0.25">
      <c r="A276" s="8">
        <f t="shared" si="32"/>
        <v>2.7400000000000063E-3</v>
      </c>
      <c r="B276" s="10">
        <v>1E-3</v>
      </c>
      <c r="D276" s="1">
        <v>266</v>
      </c>
      <c r="E276" s="12">
        <f t="shared" si="33"/>
        <v>1.3749651163423081E-3</v>
      </c>
      <c r="F276" s="12">
        <f t="shared" si="38"/>
        <v>-9.6135784205500889E-3</v>
      </c>
      <c r="G276" s="12">
        <f t="shared" si="39"/>
        <v>-5.0803092047110202E-7</v>
      </c>
      <c r="H276">
        <f t="shared" si="34"/>
        <v>-0.54045842603308725</v>
      </c>
      <c r="I276" s="7">
        <f t="shared" si="35"/>
        <v>1.3728479582697616E-7</v>
      </c>
      <c r="J276">
        <f t="shared" si="36"/>
        <v>3.3271520417303882E-7</v>
      </c>
      <c r="K276" s="7">
        <f t="shared" si="37"/>
        <v>4.7000000000001498E-7</v>
      </c>
    </row>
    <row r="277" spans="1:11" x14ac:dyDescent="0.25">
      <c r="A277" s="8">
        <f t="shared" si="32"/>
        <v>2.7500000000000063E-3</v>
      </c>
      <c r="B277" s="10">
        <v>-2E-3</v>
      </c>
      <c r="D277" s="1">
        <v>267</v>
      </c>
      <c r="E277" s="12">
        <f t="shared" si="33"/>
        <v>1.3801341581330688E-3</v>
      </c>
      <c r="F277" s="12">
        <f t="shared" si="38"/>
        <v>-9.9822453663385435E-3</v>
      </c>
      <c r="G277" s="12">
        <f t="shared" si="39"/>
        <v>-4.5738510443169846E-7</v>
      </c>
      <c r="H277">
        <f t="shared" si="34"/>
        <v>-0.4865798983315941</v>
      </c>
      <c r="I277" s="7">
        <f t="shared" si="35"/>
        <v>1.1127719880638069E-7</v>
      </c>
      <c r="J277">
        <f t="shared" si="36"/>
        <v>3.5872280119363435E-7</v>
      </c>
      <c r="K277" s="7">
        <f t="shared" si="37"/>
        <v>4.7000000000001503E-7</v>
      </c>
    </row>
    <row r="278" spans="1:11" x14ac:dyDescent="0.25">
      <c r="A278" s="8">
        <f t="shared" si="32"/>
        <v>2.7600000000000064E-3</v>
      </c>
      <c r="B278" s="10">
        <v>-3.0000000000000001E-3</v>
      </c>
      <c r="D278" s="1">
        <v>268</v>
      </c>
      <c r="E278" s="12">
        <f t="shared" si="33"/>
        <v>1.3853031999238293E-3</v>
      </c>
      <c r="F278" s="12">
        <f t="shared" si="38"/>
        <v>-1.0311542843115314E-2</v>
      </c>
      <c r="G278" s="12">
        <f t="shared" si="39"/>
        <v>-4.0493538475794304E-7</v>
      </c>
      <c r="H278">
        <f t="shared" si="34"/>
        <v>-0.43078232421057772</v>
      </c>
      <c r="I278" s="7">
        <f t="shared" si="35"/>
        <v>8.7219503100565621E-8</v>
      </c>
      <c r="J278">
        <f t="shared" si="36"/>
        <v>3.8278049689944951E-7</v>
      </c>
      <c r="K278" s="7">
        <f t="shared" si="37"/>
        <v>4.7000000000001514E-7</v>
      </c>
    </row>
    <row r="279" spans="1:11" x14ac:dyDescent="0.25">
      <c r="A279" s="8">
        <f t="shared" si="32"/>
        <v>2.7700000000000064E-3</v>
      </c>
      <c r="B279" s="10">
        <v>-6.0000000000000001E-3</v>
      </c>
      <c r="D279" s="1">
        <v>269</v>
      </c>
      <c r="E279" s="12">
        <f t="shared" si="33"/>
        <v>1.3904722417145898E-3</v>
      </c>
      <c r="F279" s="12">
        <f t="shared" si="38"/>
        <v>-1.0600172118347606E-2</v>
      </c>
      <c r="G279" s="12">
        <f t="shared" si="39"/>
        <v>-3.5088862048180574E-7</v>
      </c>
      <c r="H279">
        <f t="shared" si="34"/>
        <v>-0.37328576647000611</v>
      </c>
      <c r="I279" s="7">
        <f t="shared" si="35"/>
        <v>6.5490863821076979E-8</v>
      </c>
      <c r="J279">
        <f t="shared" si="36"/>
        <v>4.0450913617893825E-7</v>
      </c>
      <c r="K279" s="7">
        <f t="shared" si="37"/>
        <v>4.7000000000001525E-7</v>
      </c>
    </row>
    <row r="280" spans="1:11" x14ac:dyDescent="0.25">
      <c r="A280" s="8">
        <f t="shared" si="32"/>
        <v>2.7800000000000064E-3</v>
      </c>
      <c r="B280" s="10">
        <v>-0.01</v>
      </c>
      <c r="D280" s="1">
        <v>270</v>
      </c>
      <c r="E280" s="12">
        <f t="shared" si="33"/>
        <v>1.3956412835053505E-3</v>
      </c>
      <c r="F280" s="12">
        <f t="shared" si="38"/>
        <v>-1.0846994852825143E-2</v>
      </c>
      <c r="G280" s="12">
        <f t="shared" si="39"/>
        <v>-2.9545796929810003E-7</v>
      </c>
      <c r="H280">
        <f t="shared" si="34"/>
        <v>-0.31431698861500001</v>
      </c>
      <c r="I280" s="7">
        <f t="shared" si="35"/>
        <v>4.6433729586040967E-8</v>
      </c>
      <c r="J280">
        <f t="shared" si="36"/>
        <v>4.2356627041397448E-7</v>
      </c>
      <c r="K280" s="7">
        <f t="shared" si="37"/>
        <v>4.7000000000001546E-7</v>
      </c>
    </row>
    <row r="281" spans="1:11" x14ac:dyDescent="0.25">
      <c r="A281" s="8">
        <f t="shared" si="32"/>
        <v>2.7900000000000065E-3</v>
      </c>
      <c r="B281" s="10">
        <v>-1.2999999999999999E-2</v>
      </c>
      <c r="D281" s="1">
        <v>271</v>
      </c>
      <c r="E281" s="12">
        <f t="shared" si="33"/>
        <v>1.400810325296111E-3</v>
      </c>
      <c r="F281" s="12">
        <f t="shared" si="38"/>
        <v>-1.1051037590212221E-2</v>
      </c>
      <c r="G281" s="12">
        <f t="shared" si="39"/>
        <v>-2.3886204688135474E-7</v>
      </c>
      <c r="H281">
        <f t="shared" si="34"/>
        <v>-0.25410856051207953</v>
      </c>
      <c r="I281" s="7">
        <f t="shared" si="35"/>
        <v>3.0348445446994957E-8</v>
      </c>
      <c r="J281">
        <f t="shared" si="36"/>
        <v>4.3965155455302069E-7</v>
      </c>
      <c r="K281" s="7">
        <f t="shared" si="37"/>
        <v>4.7000000000001562E-7</v>
      </c>
    </row>
    <row r="282" spans="1:11" x14ac:dyDescent="0.25">
      <c r="A282" s="8">
        <f t="shared" si="32"/>
        <v>2.8000000000000065E-3</v>
      </c>
      <c r="B282" s="10">
        <v>-1.4999999999999999E-2</v>
      </c>
      <c r="D282" s="1">
        <v>272</v>
      </c>
      <c r="E282" s="12">
        <f t="shared" si="33"/>
        <v>1.4059793670868714E-3</v>
      </c>
      <c r="F282" s="12">
        <f t="shared" si="38"/>
        <v>-1.1211495596310088E-2</v>
      </c>
      <c r="G282" s="12">
        <f t="shared" si="39"/>
        <v>-1.8132406467669093E-7</v>
      </c>
      <c r="H282">
        <f t="shared" si="34"/>
        <v>-0.19289794114541589</v>
      </c>
      <c r="I282" s="7">
        <f t="shared" si="35"/>
        <v>1.7488519378125957E-8</v>
      </c>
      <c r="J282">
        <f t="shared" si="36"/>
        <v>4.5251148062188978E-7</v>
      </c>
      <c r="K282" s="7">
        <f t="shared" si="37"/>
        <v>4.7000000000001572E-7</v>
      </c>
    </row>
    <row r="283" spans="1:11" x14ac:dyDescent="0.25">
      <c r="A283" s="8">
        <f t="shared" si="32"/>
        <v>2.8100000000000065E-3</v>
      </c>
      <c r="B283" s="10">
        <v>-1.6E-2</v>
      </c>
      <c r="D283" s="1">
        <v>273</v>
      </c>
      <c r="E283" s="12">
        <f t="shared" si="33"/>
        <v>1.4111484088776321E-3</v>
      </c>
      <c r="F283" s="12">
        <f t="shared" si="38"/>
        <v>-1.1327736032887776E-2</v>
      </c>
      <c r="G283" s="12">
        <f t="shared" si="39"/>
        <v>-1.2307094956521297E-7</v>
      </c>
      <c r="H283">
        <f t="shared" si="34"/>
        <v>-0.1309265420906521</v>
      </c>
      <c r="I283" s="7">
        <f t="shared" si="35"/>
        <v>8.0566269291931898E-9</v>
      </c>
      <c r="J283">
        <f t="shared" si="36"/>
        <v>4.6194337307082267E-7</v>
      </c>
      <c r="K283" s="7">
        <f t="shared" si="37"/>
        <v>4.7000000000001588E-7</v>
      </c>
    </row>
    <row r="284" spans="1:11" x14ac:dyDescent="0.25">
      <c r="A284" s="8">
        <f t="shared" si="32"/>
        <v>2.8200000000000065E-3</v>
      </c>
      <c r="B284" s="10">
        <v>-1.7999999999999999E-2</v>
      </c>
      <c r="D284" s="1">
        <v>274</v>
      </c>
      <c r="E284" s="12">
        <f t="shared" si="33"/>
        <v>1.4163174506683926E-3</v>
      </c>
      <c r="F284" s="12">
        <f t="shared" si="38"/>
        <v>-1.1399300453563953E-2</v>
      </c>
      <c r="G284" s="12">
        <f t="shared" si="39"/>
        <v>-6.4332448875908493E-8</v>
      </c>
      <c r="H284">
        <f t="shared" si="34"/>
        <v>-6.8438775399902646E-2</v>
      </c>
      <c r="I284" s="7">
        <f t="shared" si="35"/>
        <v>2.2014170097720106E-9</v>
      </c>
      <c r="J284">
        <f t="shared" si="36"/>
        <v>4.6779858299024402E-7</v>
      </c>
      <c r="K284" s="7">
        <f t="shared" si="37"/>
        <v>4.7000000000001604E-7</v>
      </c>
    </row>
    <row r="285" spans="1:11" x14ac:dyDescent="0.25">
      <c r="A285" s="8">
        <f t="shared" si="32"/>
        <v>2.8300000000000066E-3</v>
      </c>
      <c r="B285" s="10">
        <v>-0.02</v>
      </c>
      <c r="D285" s="1">
        <v>275</v>
      </c>
      <c r="E285" s="12">
        <f t="shared" si="33"/>
        <v>1.4214864924591531E-3</v>
      </c>
      <c r="F285" s="12">
        <f t="shared" si="38"/>
        <v>-1.1425906611896184E-2</v>
      </c>
      <c r="G285" s="12">
        <f t="shared" si="39"/>
        <v>-5.3402242738452014E-9</v>
      </c>
      <c r="H285">
        <f t="shared" si="34"/>
        <v>-5.68108965302681E-3</v>
      </c>
      <c r="I285" s="7">
        <f t="shared" si="35"/>
        <v>1.5169146433492294E-11</v>
      </c>
      <c r="J285">
        <f t="shared" si="36"/>
        <v>4.699848308535826E-7</v>
      </c>
      <c r="K285" s="7">
        <f t="shared" si="37"/>
        <v>4.7000000000001609E-7</v>
      </c>
    </row>
    <row r="286" spans="1:11" x14ac:dyDescent="0.25">
      <c r="A286" s="8">
        <f t="shared" si="32"/>
        <v>2.8400000000000066E-3</v>
      </c>
      <c r="B286" s="10">
        <v>-0.02</v>
      </c>
      <c r="D286" s="1">
        <v>276</v>
      </c>
      <c r="E286" s="12">
        <f t="shared" si="33"/>
        <v>1.4266555342499138E-3</v>
      </c>
      <c r="F286" s="12">
        <f t="shared" si="38"/>
        <v>-1.1407449574546577E-2</v>
      </c>
      <c r="G286" s="12">
        <f t="shared" si="39"/>
        <v>5.3673061901676667E-8</v>
      </c>
      <c r="H286">
        <f t="shared" si="34"/>
        <v>5.7099002023060286E-2</v>
      </c>
      <c r="I286" s="7">
        <f t="shared" si="35"/>
        <v>1.532339135053838E-9</v>
      </c>
      <c r="J286">
        <f t="shared" si="36"/>
        <v>4.6846766086496235E-7</v>
      </c>
      <c r="K286" s="7">
        <f t="shared" si="37"/>
        <v>4.700000000000162E-7</v>
      </c>
    </row>
    <row r="287" spans="1:11" x14ac:dyDescent="0.25">
      <c r="A287" s="8">
        <f t="shared" si="32"/>
        <v>2.8500000000000066E-3</v>
      </c>
      <c r="B287" s="10">
        <v>-0.02</v>
      </c>
      <c r="D287" s="1">
        <v>277</v>
      </c>
      <c r="E287" s="12">
        <f t="shared" si="33"/>
        <v>1.4318245760406743E-3</v>
      </c>
      <c r="F287" s="12">
        <f t="shared" si="38"/>
        <v>-1.134400213513353E-2</v>
      </c>
      <c r="G287" s="12">
        <f t="shared" si="39"/>
        <v>1.1247466424558027E-7</v>
      </c>
      <c r="H287">
        <f t="shared" si="34"/>
        <v>0.11965389813359603</v>
      </c>
      <c r="I287" s="7">
        <f t="shared" si="35"/>
        <v>6.729016009125538E-9</v>
      </c>
      <c r="J287">
        <f t="shared" si="36"/>
        <v>4.6327098399089065E-7</v>
      </c>
      <c r="K287" s="7">
        <f t="shared" si="37"/>
        <v>4.700000000000162E-7</v>
      </c>
    </row>
    <row r="288" spans="1:11" x14ac:dyDescent="0.25">
      <c r="A288" s="8">
        <f t="shared" si="32"/>
        <v>2.8600000000000066E-3</v>
      </c>
      <c r="B288" s="10">
        <v>-0.02</v>
      </c>
      <c r="D288" s="1">
        <v>278</v>
      </c>
      <c r="E288" s="12">
        <f t="shared" si="33"/>
        <v>1.4369936178314348E-3</v>
      </c>
      <c r="F288" s="12">
        <f t="shared" si="38"/>
        <v>-1.1235814527137407E-2</v>
      </c>
      <c r="G288" s="12">
        <f t="shared" si="39"/>
        <v>1.7083267222307529E-7</v>
      </c>
      <c r="H288">
        <f t="shared" si="34"/>
        <v>0.18173688534369711</v>
      </c>
      <c r="I288" s="7">
        <f t="shared" si="35"/>
        <v>1.5523298882381212E-8</v>
      </c>
      <c r="J288">
        <f t="shared" si="36"/>
        <v>4.5447670111763517E-7</v>
      </c>
      <c r="K288" s="7">
        <f t="shared" si="37"/>
        <v>4.7000000000001636E-7</v>
      </c>
    </row>
    <row r="289" spans="1:11" x14ac:dyDescent="0.25">
      <c r="A289" s="8">
        <f t="shared" si="32"/>
        <v>2.8700000000000067E-3</v>
      </c>
      <c r="B289" s="10">
        <v>-0.02</v>
      </c>
      <c r="D289" s="1">
        <v>279</v>
      </c>
      <c r="E289" s="12">
        <f t="shared" si="33"/>
        <v>1.4421626596221955E-3</v>
      </c>
      <c r="F289" s="12">
        <f t="shared" si="38"/>
        <v>-1.1083313436992384E-2</v>
      </c>
      <c r="G289" s="12">
        <f t="shared" si="39"/>
        <v>2.2851692481303503E-7</v>
      </c>
      <c r="H289">
        <f t="shared" si="34"/>
        <v>0.24310311150322875</v>
      </c>
      <c r="I289" s="7">
        <f t="shared" si="35"/>
        <v>2.7776587726599095E-8</v>
      </c>
      <c r="J289">
        <f t="shared" si="36"/>
        <v>4.4222341227341741E-7</v>
      </c>
      <c r="K289" s="7">
        <f t="shared" si="37"/>
        <v>4.7000000000001652E-7</v>
      </c>
    </row>
    <row r="290" spans="1:11" x14ac:dyDescent="0.25">
      <c r="A290" s="8">
        <f t="shared" si="32"/>
        <v>2.8800000000000067E-3</v>
      </c>
      <c r="B290" s="10">
        <v>-0.02</v>
      </c>
      <c r="D290" s="1">
        <v>280</v>
      </c>
      <c r="E290" s="12">
        <f t="shared" si="33"/>
        <v>1.447331701412956E-3</v>
      </c>
      <c r="F290" s="12">
        <f t="shared" si="38"/>
        <v>-1.088710032125682E-2</v>
      </c>
      <c r="G290" s="12">
        <f t="shared" si="39"/>
        <v>2.8529991825138044E-7</v>
      </c>
      <c r="H290">
        <f t="shared" si="34"/>
        <v>0.30351055133125576</v>
      </c>
      <c r="I290" s="7">
        <f t="shared" si="35"/>
        <v>4.3295767741619334E-8</v>
      </c>
      <c r="J290">
        <f t="shared" si="36"/>
        <v>4.2670423225839728E-7</v>
      </c>
      <c r="K290" s="7">
        <f t="shared" si="37"/>
        <v>4.7000000000001662E-7</v>
      </c>
    </row>
    <row r="291" spans="1:11" x14ac:dyDescent="0.25">
      <c r="A291" s="8">
        <f t="shared" si="32"/>
        <v>2.8900000000000067E-3</v>
      </c>
      <c r="B291" s="10">
        <v>-1.9E-2</v>
      </c>
      <c r="D291" s="1">
        <v>281</v>
      </c>
      <c r="E291" s="12">
        <f t="shared" si="33"/>
        <v>1.4525007432037165E-3</v>
      </c>
      <c r="F291" s="12">
        <f t="shared" si="38"/>
        <v>-1.0647949034499114E-2</v>
      </c>
      <c r="G291" s="12">
        <f t="shared" si="39"/>
        <v>3.4095770329437723E-7</v>
      </c>
      <c r="H291">
        <f t="shared" si="34"/>
        <v>0.36272096095146517</v>
      </c>
      <c r="I291" s="7">
        <f t="shared" si="35"/>
        <v>6.1836252891370529E-8</v>
      </c>
      <c r="J291">
        <f t="shared" si="36"/>
        <v>4.0816374710864623E-7</v>
      </c>
      <c r="K291" s="7">
        <f t="shared" si="37"/>
        <v>4.7000000000001678E-7</v>
      </c>
    </row>
    <row r="292" spans="1:11" x14ac:dyDescent="0.25">
      <c r="A292" s="8">
        <f t="shared" si="32"/>
        <v>2.9000000000000067E-3</v>
      </c>
      <c r="B292" s="10">
        <v>-1.7999999999999999E-2</v>
      </c>
      <c r="D292" s="1">
        <v>282</v>
      </c>
      <c r="E292" s="12">
        <f t="shared" si="33"/>
        <v>1.4576697849944772E-3</v>
      </c>
      <c r="F292" s="12">
        <f t="shared" si="38"/>
        <v>-1.0366802777254575E-2</v>
      </c>
      <c r="G292" s="12">
        <f t="shared" si="39"/>
        <v>3.9527076846308519E-7</v>
      </c>
      <c r="H292">
        <f t="shared" si="34"/>
        <v>0.42050081751392043</v>
      </c>
      <c r="I292" s="7">
        <f t="shared" si="35"/>
        <v>8.3105840639041445E-8</v>
      </c>
      <c r="J292">
        <f t="shared" si="36"/>
        <v>3.8689415936097536E-7</v>
      </c>
      <c r="K292" s="7">
        <f t="shared" si="37"/>
        <v>4.7000000000001678E-7</v>
      </c>
    </row>
    <row r="293" spans="1:11" x14ac:dyDescent="0.25">
      <c r="A293" s="8">
        <f t="shared" si="32"/>
        <v>2.9100000000000068E-3</v>
      </c>
      <c r="B293" s="10">
        <v>-1.7000000000000001E-2</v>
      </c>
      <c r="D293" s="1">
        <v>283</v>
      </c>
      <c r="E293" s="12">
        <f t="shared" si="33"/>
        <v>1.4628388267852377E-3</v>
      </c>
      <c r="F293" s="12">
        <f t="shared" si="38"/>
        <v>-1.0044770376090386E-2</v>
      </c>
      <c r="G293" s="12">
        <f t="shared" si="39"/>
        <v>4.4802490578548834E-7</v>
      </c>
      <c r="H293">
        <f t="shared" si="34"/>
        <v>0.47662224019732802</v>
      </c>
      <c r="I293" s="7">
        <f t="shared" si="35"/>
        <v>1.0676931712983814E-7</v>
      </c>
      <c r="J293">
        <f t="shared" si="36"/>
        <v>3.6323068287017875E-7</v>
      </c>
      <c r="K293" s="7">
        <f t="shared" si="37"/>
        <v>4.7000000000001689E-7</v>
      </c>
    </row>
    <row r="294" spans="1:11" x14ac:dyDescent="0.25">
      <c r="A294" s="8">
        <f t="shared" si="32"/>
        <v>2.9200000000000068E-3</v>
      </c>
      <c r="B294" s="10">
        <v>-1.4999999999999999E-2</v>
      </c>
      <c r="D294" s="1">
        <v>284</v>
      </c>
      <c r="E294" s="12">
        <f t="shared" si="33"/>
        <v>1.4680078685759981E-3</v>
      </c>
      <c r="F294" s="12">
        <f t="shared" si="38"/>
        <v>-9.6831219104499093E-3</v>
      </c>
      <c r="G294" s="12">
        <f t="shared" si="39"/>
        <v>4.9901205562186312E-7</v>
      </c>
      <c r="H294">
        <f t="shared" si="34"/>
        <v>0.53086388895942882</v>
      </c>
      <c r="I294" s="7">
        <f t="shared" si="35"/>
        <v>1.3245374024253053E-7</v>
      </c>
      <c r="J294">
        <f t="shared" si="36"/>
        <v>3.3754625975748635E-7</v>
      </c>
      <c r="K294" s="7">
        <f t="shared" si="37"/>
        <v>4.7000000000001689E-7</v>
      </c>
    </row>
    <row r="295" spans="1:11" x14ac:dyDescent="0.25">
      <c r="A295" s="8">
        <f t="shared" si="32"/>
        <v>2.9300000000000068E-3</v>
      </c>
      <c r="B295" s="10">
        <v>-1.4999999999999999E-2</v>
      </c>
      <c r="D295" s="1">
        <v>285</v>
      </c>
      <c r="E295" s="12">
        <f t="shared" si="33"/>
        <v>1.4731769103667588E-3</v>
      </c>
      <c r="F295" s="12">
        <f t="shared" si="38"/>
        <v>-9.2832837035238362E-3</v>
      </c>
      <c r="G295" s="12">
        <f t="shared" si="39"/>
        <v>5.4803112724143608E-7</v>
      </c>
      <c r="H295">
        <f t="shared" si="34"/>
        <v>0.58301183749088947</v>
      </c>
      <c r="I295" s="7">
        <f t="shared" si="35"/>
        <v>1.5975431724761656E-7</v>
      </c>
      <c r="J295">
        <f t="shared" si="36"/>
        <v>3.1024568275240044E-7</v>
      </c>
      <c r="K295" s="7">
        <f t="shared" si="37"/>
        <v>4.7000000000001699E-7</v>
      </c>
    </row>
    <row r="296" spans="1:11" x14ac:dyDescent="0.25">
      <c r="A296" s="8">
        <f t="shared" si="32"/>
        <v>2.9400000000000068E-3</v>
      </c>
      <c r="B296" s="10">
        <v>-1.4E-2</v>
      </c>
      <c r="D296" s="1">
        <v>286</v>
      </c>
      <c r="E296" s="12">
        <f t="shared" si="33"/>
        <v>1.4783459521575193E-3</v>
      </c>
      <c r="F296" s="12">
        <f t="shared" si="38"/>
        <v>-8.8468326969039189E-3</v>
      </c>
      <c r="G296" s="12">
        <f t="shared" si="39"/>
        <v>5.9488879191401833E-7</v>
      </c>
      <c r="H296">
        <f t="shared" si="34"/>
        <v>0.63286041692980677</v>
      </c>
      <c r="I296" s="7">
        <f t="shared" si="35"/>
        <v>1.8824078443878735E-7</v>
      </c>
      <c r="J296">
        <f t="shared" si="36"/>
        <v>2.8175921556122975E-7</v>
      </c>
      <c r="K296" s="7">
        <f t="shared" si="37"/>
        <v>4.700000000000171E-7</v>
      </c>
    </row>
    <row r="297" spans="1:11" x14ac:dyDescent="0.25">
      <c r="A297" s="8">
        <f t="shared" si="32"/>
        <v>2.9500000000000069E-3</v>
      </c>
      <c r="B297" s="10">
        <v>-1.0999999999999999E-2</v>
      </c>
      <c r="D297" s="1">
        <v>287</v>
      </c>
      <c r="E297" s="12">
        <f t="shared" si="33"/>
        <v>1.4835149939482798E-3</v>
      </c>
      <c r="F297" s="12">
        <f t="shared" si="38"/>
        <v>-8.375490231205384E-3</v>
      </c>
      <c r="G297" s="12">
        <f t="shared" si="39"/>
        <v>6.3940024538870364E-7</v>
      </c>
      <c r="H297">
        <f t="shared" si="34"/>
        <v>0.68021302700925923</v>
      </c>
      <c r="I297" s="7">
        <f t="shared" si="35"/>
        <v>2.1746418819315661E-7</v>
      </c>
      <c r="J297">
        <f t="shared" si="36"/>
        <v>2.5253581180686051E-7</v>
      </c>
      <c r="K297" s="7">
        <f t="shared" si="37"/>
        <v>4.700000000000171E-7</v>
      </c>
    </row>
    <row r="298" spans="1:11" x14ac:dyDescent="0.25">
      <c r="A298" s="8">
        <f t="shared" si="32"/>
        <v>2.9600000000000069E-3</v>
      </c>
      <c r="B298" s="10">
        <v>-8.0000000000000002E-3</v>
      </c>
      <c r="D298" s="1">
        <v>288</v>
      </c>
      <c r="E298" s="12">
        <f t="shared" si="33"/>
        <v>1.4886840357390403E-3</v>
      </c>
      <c r="F298" s="12">
        <f t="shared" si="38"/>
        <v>-7.8711152571869242E-3</v>
      </c>
      <c r="G298" s="12">
        <f t="shared" si="39"/>
        <v>6.8138993675245353E-7</v>
      </c>
      <c r="H298">
        <f t="shared" si="34"/>
        <v>0.72488291143878036</v>
      </c>
      <c r="I298" s="7">
        <f t="shared" si="35"/>
        <v>2.4696396058910247E-7</v>
      </c>
      <c r="J298">
        <f t="shared" si="36"/>
        <v>2.2303603941091482E-7</v>
      </c>
      <c r="K298" s="7">
        <f t="shared" si="37"/>
        <v>4.7000000000001731E-7</v>
      </c>
    </row>
    <row r="299" spans="1:11" x14ac:dyDescent="0.25">
      <c r="A299" s="8">
        <f t="shared" si="32"/>
        <v>2.9700000000000069E-3</v>
      </c>
      <c r="B299" s="10">
        <v>-7.0000000000000001E-3</v>
      </c>
      <c r="D299" s="1">
        <v>289</v>
      </c>
      <c r="E299" s="12">
        <f t="shared" si="33"/>
        <v>1.493853077529801E-3</v>
      </c>
      <c r="F299" s="12">
        <f t="shared" si="38"/>
        <v>-7.3356970041432669E-3</v>
      </c>
      <c r="G299" s="12">
        <f t="shared" si="39"/>
        <v>7.2069226079398647E-7</v>
      </c>
      <c r="H299">
        <f t="shared" si="34"/>
        <v>0.76669389446168779</v>
      </c>
      <c r="I299" s="7">
        <f t="shared" si="35"/>
        <v>2.7627517806826992E-7</v>
      </c>
      <c r="J299">
        <f t="shared" si="36"/>
        <v>1.9372482193174739E-7</v>
      </c>
      <c r="K299" s="7">
        <f t="shared" si="37"/>
        <v>4.7000000000001731E-7</v>
      </c>
    </row>
    <row r="300" spans="1:11" x14ac:dyDescent="0.25">
      <c r="A300" s="8">
        <f t="shared" si="32"/>
        <v>2.9800000000000069E-3</v>
      </c>
      <c r="B300" s="10">
        <v>-5.0000000000000001E-3</v>
      </c>
      <c r="D300" s="1">
        <v>290</v>
      </c>
      <c r="E300" s="12">
        <f t="shared" si="33"/>
        <v>1.4990221193205615E-3</v>
      </c>
      <c r="F300" s="12">
        <f t="shared" si="38"/>
        <v>-6.7713471344858153E-3</v>
      </c>
      <c r="G300" s="12">
        <f t="shared" si="39"/>
        <v>7.5715221114232525E-7</v>
      </c>
      <c r="H300">
        <f t="shared" si="34"/>
        <v>0.80548107568332472</v>
      </c>
      <c r="I300" s="7">
        <f t="shared" si="35"/>
        <v>3.0493588874346399E-7</v>
      </c>
      <c r="J300">
        <f t="shared" si="36"/>
        <v>1.6506411125655334E-7</v>
      </c>
      <c r="K300" s="7">
        <f t="shared" si="37"/>
        <v>4.7000000000001731E-7</v>
      </c>
    </row>
    <row r="301" spans="1:11" x14ac:dyDescent="0.25">
      <c r="A301" s="8">
        <f t="shared" si="32"/>
        <v>2.990000000000007E-3</v>
      </c>
      <c r="B301" s="10">
        <v>-3.0000000000000001E-3</v>
      </c>
      <c r="D301" s="1">
        <v>291</v>
      </c>
      <c r="E301" s="12">
        <f t="shared" si="33"/>
        <v>1.504191161111322E-3</v>
      </c>
      <c r="F301" s="12">
        <f t="shared" si="38"/>
        <v>-6.1802914154532873E-3</v>
      </c>
      <c r="G301" s="12">
        <f t="shared" si="39"/>
        <v>7.9062599160405556E-7</v>
      </c>
      <c r="H301">
        <f t="shared" si="34"/>
        <v>0.84109148042984638</v>
      </c>
      <c r="I301" s="7">
        <f t="shared" si="35"/>
        <v>3.324943928722852E-7</v>
      </c>
      <c r="J301">
        <f t="shared" si="36"/>
        <v>1.3750560712773216E-7</v>
      </c>
      <c r="K301" s="7">
        <f t="shared" si="37"/>
        <v>4.7000000000001736E-7</v>
      </c>
    </row>
    <row r="302" spans="1:11" x14ac:dyDescent="0.25">
      <c r="A302" s="8">
        <f t="shared" si="32"/>
        <v>3.000000000000007E-3</v>
      </c>
      <c r="B302" s="10">
        <v>-2E-3</v>
      </c>
      <c r="D302" s="1">
        <v>292</v>
      </c>
      <c r="E302" s="12">
        <f t="shared" si="33"/>
        <v>1.5093602029020827E-3</v>
      </c>
      <c r="F302" s="12">
        <f t="shared" si="38"/>
        <v>-5.5648609407987068E-3</v>
      </c>
      <c r="G302" s="12">
        <f t="shared" si="39"/>
        <v>8.2098158328821372E-7</v>
      </c>
      <c r="H302">
        <f t="shared" si="34"/>
        <v>0.87338466307256779</v>
      </c>
      <c r="I302" s="7">
        <f t="shared" si="35"/>
        <v>3.5851636175447993E-7</v>
      </c>
      <c r="J302">
        <f t="shared" si="36"/>
        <v>1.1148363824553744E-7</v>
      </c>
      <c r="K302" s="7">
        <f t="shared" si="37"/>
        <v>4.7000000000001736E-7</v>
      </c>
    </row>
    <row r="303" spans="1:11" x14ac:dyDescent="0.25">
      <c r="A303" s="8">
        <f t="shared" si="32"/>
        <v>3.010000000000007E-3</v>
      </c>
      <c r="B303" s="10">
        <v>2E-3</v>
      </c>
      <c r="D303" s="1">
        <v>293</v>
      </c>
      <c r="E303" s="12">
        <f t="shared" si="33"/>
        <v>1.5145292446928432E-3</v>
      </c>
      <c r="F303" s="12">
        <f t="shared" si="38"/>
        <v>-4.9274829370739735E-3</v>
      </c>
      <c r="G303" s="12">
        <f t="shared" si="39"/>
        <v>8.4809926528209105E-7</v>
      </c>
      <c r="H303">
        <f t="shared" si="34"/>
        <v>0.90223326093839473</v>
      </c>
      <c r="I303" s="7">
        <f t="shared" si="35"/>
        <v>3.8259168285745886E-7</v>
      </c>
      <c r="J303">
        <f t="shared" si="36"/>
        <v>8.740831714255854E-8</v>
      </c>
      <c r="K303" s="7">
        <f t="shared" si="37"/>
        <v>4.7000000000001742E-7</v>
      </c>
    </row>
    <row r="304" spans="1:11" x14ac:dyDescent="0.25">
      <c r="A304" s="8">
        <f t="shared" si="32"/>
        <v>3.0200000000000071E-3</v>
      </c>
      <c r="B304" s="10">
        <v>3.0000000000000001E-3</v>
      </c>
      <c r="D304" s="1">
        <v>294</v>
      </c>
      <c r="E304" s="12">
        <f t="shared" si="33"/>
        <v>1.5196982864836036E-3</v>
      </c>
      <c r="F304" s="12">
        <f t="shared" si="38"/>
        <v>-4.2706711907715524E-3</v>
      </c>
      <c r="G304" s="12">
        <f t="shared" si="39"/>
        <v>8.7187208682443615E-7</v>
      </c>
      <c r="H304">
        <f t="shared" si="34"/>
        <v>0.92752349662174061</v>
      </c>
      <c r="I304" s="7">
        <f t="shared" si="35"/>
        <v>4.0434092328914745E-7</v>
      </c>
      <c r="J304">
        <f t="shared" si="36"/>
        <v>6.5659076710869996E-8</v>
      </c>
      <c r="K304" s="7">
        <f t="shared" si="37"/>
        <v>4.7000000000001742E-7</v>
      </c>
    </row>
    <row r="305" spans="1:11" x14ac:dyDescent="0.25">
      <c r="A305" s="8">
        <f t="shared" si="32"/>
        <v>3.0300000000000071E-3</v>
      </c>
      <c r="B305" s="10">
        <v>5.0000000000000001E-3</v>
      </c>
      <c r="D305" s="1">
        <v>295</v>
      </c>
      <c r="E305" s="12">
        <f t="shared" si="33"/>
        <v>1.5248673282743644E-3</v>
      </c>
      <c r="F305" s="12">
        <f t="shared" si="38"/>
        <v>-3.5970161340781498E-3</v>
      </c>
      <c r="G305" s="12">
        <f t="shared" si="39"/>
        <v>8.9220628911382879E-7</v>
      </c>
      <c r="H305">
        <f t="shared" si="34"/>
        <v>0.94915562671683917</v>
      </c>
      <c r="I305" s="7">
        <f t="shared" si="35"/>
        <v>4.2342130975227082E-7</v>
      </c>
      <c r="J305">
        <f t="shared" si="36"/>
        <v>4.6578690247746665E-8</v>
      </c>
      <c r="K305" s="7">
        <f t="shared" si="37"/>
        <v>4.7000000000001747E-7</v>
      </c>
    </row>
    <row r="306" spans="1:11" x14ac:dyDescent="0.25">
      <c r="A306" s="8">
        <f t="shared" si="32"/>
        <v>3.0400000000000071E-3</v>
      </c>
      <c r="B306" s="10">
        <v>7.0000000000000001E-3</v>
      </c>
      <c r="D306" s="1">
        <v>296</v>
      </c>
      <c r="E306" s="12">
        <f t="shared" si="33"/>
        <v>1.5300363700651248E-3</v>
      </c>
      <c r="F306" s="12">
        <f t="shared" si="38"/>
        <v>-2.9091746283416635E-3</v>
      </c>
      <c r="G306" s="12">
        <f t="shared" si="39"/>
        <v>9.0902167508863296E-7</v>
      </c>
      <c r="H306">
        <f t="shared" si="34"/>
        <v>0.96704433520067334</v>
      </c>
      <c r="I306" s="7">
        <f t="shared" si="35"/>
        <v>4.3953213073454476E-7</v>
      </c>
      <c r="J306">
        <f t="shared" si="36"/>
        <v>3.0467869265472679E-8</v>
      </c>
      <c r="K306" s="7">
        <f t="shared" si="37"/>
        <v>4.7000000000001742E-7</v>
      </c>
    </row>
    <row r="307" spans="1:11" x14ac:dyDescent="0.25">
      <c r="A307" s="8">
        <f t="shared" si="32"/>
        <v>3.0500000000000071E-3</v>
      </c>
      <c r="B307" s="10">
        <v>8.0000000000000002E-3</v>
      </c>
      <c r="D307" s="1">
        <v>297</v>
      </c>
      <c r="E307" s="12">
        <f t="shared" si="33"/>
        <v>1.5352054118558853E-3</v>
      </c>
      <c r="F307" s="12">
        <f t="shared" si="38"/>
        <v>-2.2098594855448923E-3</v>
      </c>
      <c r="G307" s="12">
        <f t="shared" si="39"/>
        <v>9.2225192572013718E-7</v>
      </c>
      <c r="H307">
        <f t="shared" si="34"/>
        <v>0.9811190699150395</v>
      </c>
      <c r="I307" s="7">
        <f t="shared" si="35"/>
        <v>4.5241947579494754E-7</v>
      </c>
      <c r="J307">
        <f t="shared" si="36"/>
        <v>1.758052420506985E-8</v>
      </c>
      <c r="K307" s="7">
        <f t="shared" si="37"/>
        <v>4.7000000000001742E-7</v>
      </c>
    </row>
    <row r="308" spans="1:11" x14ac:dyDescent="0.25">
      <c r="A308" s="8">
        <f t="shared" si="32"/>
        <v>3.0600000000000072E-3</v>
      </c>
      <c r="B308" s="10">
        <v>0.01</v>
      </c>
      <c r="D308" s="1">
        <v>298</v>
      </c>
      <c r="E308" s="12">
        <f t="shared" si="33"/>
        <v>1.540374453646646E-3</v>
      </c>
      <c r="F308" s="12">
        <f t="shared" si="38"/>
        <v>-1.5018287691127828E-3</v>
      </c>
      <c r="G308" s="12">
        <f t="shared" si="39"/>
        <v>9.3184486157143745E-7</v>
      </c>
      <c r="H308">
        <f t="shared" si="34"/>
        <v>0.99132432082067812</v>
      </c>
      <c r="I308" s="7">
        <f t="shared" si="35"/>
        <v>4.6188023725377199E-7</v>
      </c>
      <c r="J308">
        <f t="shared" si="36"/>
        <v>8.1197627462453368E-9</v>
      </c>
      <c r="K308" s="7">
        <f t="shared" si="37"/>
        <v>4.7000000000001731E-7</v>
      </c>
    </row>
    <row r="309" spans="1:11" x14ac:dyDescent="0.25">
      <c r="A309" s="8">
        <f t="shared" si="32"/>
        <v>3.0700000000000072E-3</v>
      </c>
      <c r="B309" s="10">
        <v>0.01</v>
      </c>
      <c r="D309" s="1">
        <v>299</v>
      </c>
      <c r="E309" s="12">
        <f t="shared" si="33"/>
        <v>1.5455434954374065E-3</v>
      </c>
      <c r="F309" s="12">
        <f t="shared" si="38"/>
        <v>-7.8787491625028423E-4</v>
      </c>
      <c r="G309" s="12">
        <f t="shared" si="39"/>
        <v>9.377626485904875E-7</v>
      </c>
      <c r="H309">
        <f t="shared" si="34"/>
        <v>0.99761983892605055</v>
      </c>
      <c r="I309" s="7">
        <f t="shared" si="35"/>
        <v>4.6776531121885436E-7</v>
      </c>
      <c r="J309">
        <f t="shared" si="36"/>
        <v>2.2346887811630124E-9</v>
      </c>
      <c r="K309" s="7">
        <f t="shared" si="37"/>
        <v>4.7000000000001736E-7</v>
      </c>
    </row>
    <row r="310" spans="1:11" x14ac:dyDescent="0.25">
      <c r="A310" s="8">
        <f t="shared" si="32"/>
        <v>3.0800000000000072E-3</v>
      </c>
      <c r="B310" s="10">
        <v>1.2E-2</v>
      </c>
      <c r="D310" s="1">
        <v>300</v>
      </c>
      <c r="E310" s="12">
        <f t="shared" si="33"/>
        <v>1.550712537228167E-3</v>
      </c>
      <c r="F310" s="12">
        <f t="shared" si="38"/>
        <v>-7.0813724711760086E-5</v>
      </c>
      <c r="G310" s="12">
        <f t="shared" si="39"/>
        <v>9.3998194732567956E-7</v>
      </c>
      <c r="H310">
        <f t="shared" si="34"/>
        <v>0.99998079502731874</v>
      </c>
      <c r="I310" s="7">
        <f t="shared" si="35"/>
        <v>4.6998194749903015E-7</v>
      </c>
      <c r="J310">
        <f t="shared" si="36"/>
        <v>1.8052500987190586E-11</v>
      </c>
      <c r="K310" s="7">
        <f t="shared" si="37"/>
        <v>4.7000000000001736E-7</v>
      </c>
    </row>
    <row r="311" spans="1:11" x14ac:dyDescent="0.25">
      <c r="A311" s="8">
        <f t="shared" si="32"/>
        <v>3.0900000000000072E-3</v>
      </c>
      <c r="B311" s="10">
        <v>1.2999999999999999E-2</v>
      </c>
    </row>
    <row r="312" spans="1:11" x14ac:dyDescent="0.25">
      <c r="A312" s="8">
        <f t="shared" si="32"/>
        <v>3.1000000000000073E-3</v>
      </c>
      <c r="B312" s="10">
        <v>1.2999999999999999E-2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 damping</vt:lpstr>
      <vt:lpstr>Damping</vt:lpstr>
      <vt:lpstr>Sheet1</vt:lpstr>
      <vt:lpstr>LC oscillation expt</vt:lpstr>
      <vt:lpstr>RLC equations</vt:lpstr>
      <vt:lpstr>Title</vt:lpstr>
      <vt:lpstr>overview</vt:lpstr>
      <vt:lpstr>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Dr. Phuc</dc:creator>
  <cp:lastModifiedBy>PT</cp:lastModifiedBy>
  <dcterms:created xsi:type="dcterms:W3CDTF">2021-09-20T16:46:40Z</dcterms:created>
  <dcterms:modified xsi:type="dcterms:W3CDTF">2021-10-24T04:04:50Z</dcterms:modified>
</cp:coreProperties>
</file>